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p_zakova_spucr_cz/Documents/MigraceL/1 VZ příprava/2023-NA-LBC Hejtmánkovice (ZPŘ)/2c-Příprava ZD/Příloha č. 7 - Soupisy prací/"/>
    </mc:Choice>
  </mc:AlternateContent>
  <xr:revisionPtr revIDLastSave="6" documentId="11_B2E04528500B0CAA4C514B49B27B02A752965F31" xr6:coauthVersionLast="47" xr6:coauthVersionMax="47" xr10:uidLastSave="{0A6FBC78-0547-4980-A1AB-73B5257B8FBF}"/>
  <bookViews>
    <workbookView xWindow="-120" yWindow="-120" windowWidth="29040" windowHeight="17640" xr2:uid="{00000000-000D-0000-FFFF-FFFF00000000}"/>
  </bookViews>
  <sheets>
    <sheet name="Rekapitulace stavby" sheetId="1" r:id="rId1"/>
    <sheet name="SO 10 - TĚŽBA SEDIMENTU" sheetId="2" r:id="rId2"/>
    <sheet name="SO 20 - HRÁZ" sheetId="3" r:id="rId3"/>
    <sheet name="SO 30 - SDRUŽENÝ OBJEKT" sheetId="4" r:id="rId4"/>
    <sheet name="SO 40 - MOKŘAD" sheetId="5" r:id="rId5"/>
    <sheet name="SO 50 - REVITALIZACE ZELENĚ" sheetId="6" r:id="rId6"/>
    <sheet name="VON - VEDLEJŠÍ A OSTATNÍ ..." sheetId="7" r:id="rId7"/>
    <sheet name="Seznam figur" sheetId="8" r:id="rId8"/>
    <sheet name="Pokyny pro vyplnění" sheetId="9" r:id="rId9"/>
  </sheets>
  <definedNames>
    <definedName name="_xlnm._FilterDatabase" localSheetId="1" hidden="1">'SO 10 - TĚŽBA SEDIMENTU'!$C$80:$K$115</definedName>
    <definedName name="_xlnm._FilterDatabase" localSheetId="2" hidden="1">'SO 20 - HRÁZ'!$C$82:$K$214</definedName>
    <definedName name="_xlnm._FilterDatabase" localSheetId="3" hidden="1">'SO 30 - SDRUŽENÝ OBJEKT'!$C$90:$K$425</definedName>
    <definedName name="_xlnm._FilterDatabase" localSheetId="4" hidden="1">'SO 40 - MOKŘAD'!$C$81:$K$130</definedName>
    <definedName name="_xlnm._FilterDatabase" localSheetId="5" hidden="1">'SO 50 - REVITALIZACE ZELENĚ'!$C$82:$K$451</definedName>
    <definedName name="_xlnm._FilterDatabase" localSheetId="6" hidden="1">'VON - VEDLEJŠÍ A OSTATNÍ ...'!$C$80:$K$94</definedName>
    <definedName name="_xlnm.Print_Titles" localSheetId="0">'Rekapitulace stavby'!$52:$52</definedName>
    <definedName name="_xlnm.Print_Titles" localSheetId="7">'Seznam figur'!$9:$9</definedName>
    <definedName name="_xlnm.Print_Titles" localSheetId="1">'SO 10 - TĚŽBA SEDIMENTU'!$80:$80</definedName>
    <definedName name="_xlnm.Print_Titles" localSheetId="2">'SO 20 - HRÁZ'!$82:$82</definedName>
    <definedName name="_xlnm.Print_Titles" localSheetId="3">'SO 30 - SDRUŽENÝ OBJEKT'!$90:$90</definedName>
    <definedName name="_xlnm.Print_Titles" localSheetId="4">'SO 40 - MOKŘAD'!$81:$81</definedName>
    <definedName name="_xlnm.Print_Titles" localSheetId="5">'SO 50 - REVITALIZACE ZELENĚ'!$82:$82</definedName>
    <definedName name="_xlnm.Print_Titles" localSheetId="6">'VON - VEDLEJŠÍ A OSTATNÍ ...'!$80:$80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stavby'!$C$42:$AQ$61</definedName>
    <definedName name="_xlnm.Print_Area" localSheetId="7">'Seznam figur'!$C$4:$G$290</definedName>
    <definedName name="_xlnm.Print_Area" localSheetId="1">'SO 10 - TĚŽBA SEDIMENTU'!$C$4:$J$39,'SO 10 - TĚŽBA SEDIMENTU'!$C$45:$J$62,'SO 10 - TĚŽBA SEDIMENTU'!$C$68:$K$115</definedName>
    <definedName name="_xlnm.Print_Area" localSheetId="2">'SO 20 - HRÁZ'!$C$4:$J$39,'SO 20 - HRÁZ'!$C$45:$J$64,'SO 20 - HRÁZ'!$C$70:$K$214</definedName>
    <definedName name="_xlnm.Print_Area" localSheetId="3">'SO 30 - SDRUŽENÝ OBJEKT'!$C$4:$J$39,'SO 30 - SDRUŽENÝ OBJEKT'!$C$45:$J$72,'SO 30 - SDRUŽENÝ OBJEKT'!$C$78:$K$425</definedName>
    <definedName name="_xlnm.Print_Area" localSheetId="4">'SO 40 - MOKŘAD'!$C$4:$J$39,'SO 40 - MOKŘAD'!$C$45:$J$63,'SO 40 - MOKŘAD'!$C$69:$K$130</definedName>
    <definedName name="_xlnm.Print_Area" localSheetId="5">'SO 50 - REVITALIZACE ZELENĚ'!$C$4:$J$39,'SO 50 - REVITALIZACE ZELENĚ'!$C$45:$J$64,'SO 50 - REVITALIZACE ZELENĚ'!$C$70:$K$451</definedName>
    <definedName name="_xlnm.Print_Area" localSheetId="6">'VON - VEDLEJŠÍ A OSTATNÍ ...'!$C$4:$J$39,'VON - VEDLEJŠÍ A OSTATNÍ ...'!$C$45:$J$62,'VON - VEDLEJŠÍ A OSTATNÍ ...'!$C$68:$K$94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8" l="1"/>
  <c r="J37" i="7"/>
  <c r="J36" i="7"/>
  <c r="AY60" i="1"/>
  <c r="J35" i="7"/>
  <c r="AX60" i="1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J78" i="7"/>
  <c r="F77" i="7"/>
  <c r="F75" i="7"/>
  <c r="E73" i="7"/>
  <c r="J55" i="7"/>
  <c r="F54" i="7"/>
  <c r="F52" i="7"/>
  <c r="E50" i="7"/>
  <c r="J21" i="7"/>
  <c r="E21" i="7"/>
  <c r="J77" i="7" s="1"/>
  <c r="J20" i="7"/>
  <c r="J18" i="7"/>
  <c r="E18" i="7"/>
  <c r="F78" i="7"/>
  <c r="J17" i="7"/>
  <c r="J12" i="7"/>
  <c r="J75" i="7" s="1"/>
  <c r="E7" i="7"/>
  <c r="E48" i="7" s="1"/>
  <c r="J37" i="6"/>
  <c r="J36" i="6"/>
  <c r="AY59" i="1" s="1"/>
  <c r="J35" i="6"/>
  <c r="AX59" i="1"/>
  <c r="BI449" i="6"/>
  <c r="BH449" i="6"/>
  <c r="BG449" i="6"/>
  <c r="BF449" i="6"/>
  <c r="T449" i="6"/>
  <c r="T448" i="6"/>
  <c r="R449" i="6"/>
  <c r="R448" i="6" s="1"/>
  <c r="P449" i="6"/>
  <c r="P448" i="6" s="1"/>
  <c r="BI435" i="6"/>
  <c r="BH435" i="6"/>
  <c r="BG435" i="6"/>
  <c r="BF435" i="6"/>
  <c r="T435" i="6"/>
  <c r="R435" i="6"/>
  <c r="P435" i="6"/>
  <c r="BI422" i="6"/>
  <c r="BH422" i="6"/>
  <c r="BG422" i="6"/>
  <c r="BF422" i="6"/>
  <c r="T422" i="6"/>
  <c r="R422" i="6"/>
  <c r="P422" i="6"/>
  <c r="BI419" i="6"/>
  <c r="BH419" i="6"/>
  <c r="BG419" i="6"/>
  <c r="BF419" i="6"/>
  <c r="T419" i="6"/>
  <c r="R419" i="6"/>
  <c r="P419" i="6"/>
  <c r="BI414" i="6"/>
  <c r="BH414" i="6"/>
  <c r="BG414" i="6"/>
  <c r="BF414" i="6"/>
  <c r="T414" i="6"/>
  <c r="R414" i="6"/>
  <c r="P414" i="6"/>
  <c r="BI410" i="6"/>
  <c r="BH410" i="6"/>
  <c r="BG410" i="6"/>
  <c r="BF410" i="6"/>
  <c r="T410" i="6"/>
  <c r="R410" i="6"/>
  <c r="P410" i="6"/>
  <c r="BI405" i="6"/>
  <c r="BH405" i="6"/>
  <c r="BG405" i="6"/>
  <c r="BF405" i="6"/>
  <c r="T405" i="6"/>
  <c r="R405" i="6"/>
  <c r="P405" i="6"/>
  <c r="BI400" i="6"/>
  <c r="BH400" i="6"/>
  <c r="BG400" i="6"/>
  <c r="BF400" i="6"/>
  <c r="T400" i="6"/>
  <c r="R400" i="6"/>
  <c r="P400" i="6"/>
  <c r="BI397" i="6"/>
  <c r="BH397" i="6"/>
  <c r="BG397" i="6"/>
  <c r="BF397" i="6"/>
  <c r="T397" i="6"/>
  <c r="R397" i="6"/>
  <c r="P397" i="6"/>
  <c r="BI392" i="6"/>
  <c r="BH392" i="6"/>
  <c r="BG392" i="6"/>
  <c r="BF392" i="6"/>
  <c r="T392" i="6"/>
  <c r="R392" i="6"/>
  <c r="P392" i="6"/>
  <c r="BI389" i="6"/>
  <c r="BH389" i="6"/>
  <c r="BG389" i="6"/>
  <c r="BF389" i="6"/>
  <c r="T389" i="6"/>
  <c r="R389" i="6"/>
  <c r="P389" i="6"/>
  <c r="BI386" i="6"/>
  <c r="BH386" i="6"/>
  <c r="BG386" i="6"/>
  <c r="BF386" i="6"/>
  <c r="T386" i="6"/>
  <c r="R386" i="6"/>
  <c r="P386" i="6"/>
  <c r="BI378" i="6"/>
  <c r="BH378" i="6"/>
  <c r="BG378" i="6"/>
  <c r="BF378" i="6"/>
  <c r="T378" i="6"/>
  <c r="R378" i="6"/>
  <c r="P378" i="6"/>
  <c r="BI375" i="6"/>
  <c r="BH375" i="6"/>
  <c r="BG375" i="6"/>
  <c r="BF375" i="6"/>
  <c r="T375" i="6"/>
  <c r="R375" i="6"/>
  <c r="P375" i="6"/>
  <c r="BI372" i="6"/>
  <c r="BH372" i="6"/>
  <c r="BG372" i="6"/>
  <c r="BF372" i="6"/>
  <c r="T372" i="6"/>
  <c r="R372" i="6"/>
  <c r="P372" i="6"/>
  <c r="BI367" i="6"/>
  <c r="BH367" i="6"/>
  <c r="BG367" i="6"/>
  <c r="BF367" i="6"/>
  <c r="T367" i="6"/>
  <c r="R367" i="6"/>
  <c r="P367" i="6"/>
  <c r="BI357" i="6"/>
  <c r="BH357" i="6"/>
  <c r="BG357" i="6"/>
  <c r="BF357" i="6"/>
  <c r="T357" i="6"/>
  <c r="R357" i="6"/>
  <c r="P357" i="6"/>
  <c r="BI347" i="6"/>
  <c r="BH347" i="6"/>
  <c r="BG347" i="6"/>
  <c r="BF347" i="6"/>
  <c r="T347" i="6"/>
  <c r="R347" i="6"/>
  <c r="P347" i="6"/>
  <c r="BI337" i="6"/>
  <c r="BH337" i="6"/>
  <c r="BG337" i="6"/>
  <c r="BF337" i="6"/>
  <c r="T337" i="6"/>
  <c r="R337" i="6"/>
  <c r="P337" i="6"/>
  <c r="BI327" i="6"/>
  <c r="BH327" i="6"/>
  <c r="BG327" i="6"/>
  <c r="BF327" i="6"/>
  <c r="T327" i="6"/>
  <c r="R327" i="6"/>
  <c r="P327" i="6"/>
  <c r="BI319" i="6"/>
  <c r="BH319" i="6"/>
  <c r="BG319" i="6"/>
  <c r="BF319" i="6"/>
  <c r="T319" i="6"/>
  <c r="R319" i="6"/>
  <c r="P319" i="6"/>
  <c r="BI309" i="6"/>
  <c r="BH309" i="6"/>
  <c r="BG309" i="6"/>
  <c r="BF309" i="6"/>
  <c r="T309" i="6"/>
  <c r="R309" i="6"/>
  <c r="P309" i="6"/>
  <c r="BI304" i="6"/>
  <c r="BH304" i="6"/>
  <c r="BG304" i="6"/>
  <c r="BF304" i="6"/>
  <c r="T304" i="6"/>
  <c r="R304" i="6"/>
  <c r="P304" i="6"/>
  <c r="BI294" i="6"/>
  <c r="BH294" i="6"/>
  <c r="BG294" i="6"/>
  <c r="BF294" i="6"/>
  <c r="T294" i="6"/>
  <c r="R294" i="6"/>
  <c r="P294" i="6"/>
  <c r="BI289" i="6"/>
  <c r="BH289" i="6"/>
  <c r="BG289" i="6"/>
  <c r="BF289" i="6"/>
  <c r="T289" i="6"/>
  <c r="R289" i="6"/>
  <c r="P289" i="6"/>
  <c r="BI286" i="6"/>
  <c r="BH286" i="6"/>
  <c r="BG286" i="6"/>
  <c r="BF286" i="6"/>
  <c r="T286" i="6"/>
  <c r="R286" i="6"/>
  <c r="P286" i="6"/>
  <c r="BI277" i="6"/>
  <c r="BH277" i="6"/>
  <c r="BG277" i="6"/>
  <c r="BF277" i="6"/>
  <c r="T277" i="6"/>
  <c r="R277" i="6"/>
  <c r="P277" i="6"/>
  <c r="BI274" i="6"/>
  <c r="BH274" i="6"/>
  <c r="BG274" i="6"/>
  <c r="BF274" i="6"/>
  <c r="T274" i="6"/>
  <c r="R274" i="6"/>
  <c r="P274" i="6"/>
  <c r="BI269" i="6"/>
  <c r="BH269" i="6"/>
  <c r="BG269" i="6"/>
  <c r="BF269" i="6"/>
  <c r="T269" i="6"/>
  <c r="R269" i="6"/>
  <c r="P269" i="6"/>
  <c r="BI263" i="6"/>
  <c r="BH263" i="6"/>
  <c r="BG263" i="6"/>
  <c r="BF263" i="6"/>
  <c r="T263" i="6"/>
  <c r="R263" i="6"/>
  <c r="P263" i="6"/>
  <c r="BI258" i="6"/>
  <c r="BH258" i="6"/>
  <c r="BG258" i="6"/>
  <c r="BF258" i="6"/>
  <c r="T258" i="6"/>
  <c r="R258" i="6"/>
  <c r="P258" i="6"/>
  <c r="BI253" i="6"/>
  <c r="BH253" i="6"/>
  <c r="BG253" i="6"/>
  <c r="BF253" i="6"/>
  <c r="T253" i="6"/>
  <c r="R253" i="6"/>
  <c r="P253" i="6"/>
  <c r="BI248" i="6"/>
  <c r="BH248" i="6"/>
  <c r="BG248" i="6"/>
  <c r="BF248" i="6"/>
  <c r="T248" i="6"/>
  <c r="R248" i="6"/>
  <c r="P248" i="6"/>
  <c r="BI243" i="6"/>
  <c r="BH243" i="6"/>
  <c r="BG243" i="6"/>
  <c r="BF243" i="6"/>
  <c r="T243" i="6"/>
  <c r="R243" i="6"/>
  <c r="P243" i="6"/>
  <c r="BI238" i="6"/>
  <c r="BH238" i="6"/>
  <c r="BG238" i="6"/>
  <c r="BF238" i="6"/>
  <c r="T238" i="6"/>
  <c r="R238" i="6"/>
  <c r="P238" i="6"/>
  <c r="BI233" i="6"/>
  <c r="BH233" i="6"/>
  <c r="BG233" i="6"/>
  <c r="BF233" i="6"/>
  <c r="T233" i="6"/>
  <c r="R233" i="6"/>
  <c r="P233" i="6"/>
  <c r="BI228" i="6"/>
  <c r="BH228" i="6"/>
  <c r="BG228" i="6"/>
  <c r="BF228" i="6"/>
  <c r="T228" i="6"/>
  <c r="R228" i="6"/>
  <c r="P228" i="6"/>
  <c r="BI223" i="6"/>
  <c r="BH223" i="6"/>
  <c r="BG223" i="6"/>
  <c r="BF223" i="6"/>
  <c r="T223" i="6"/>
  <c r="R223" i="6"/>
  <c r="P223" i="6"/>
  <c r="BI218" i="6"/>
  <c r="BH218" i="6"/>
  <c r="BG218" i="6"/>
  <c r="BF218" i="6"/>
  <c r="T218" i="6"/>
  <c r="R218" i="6"/>
  <c r="P218" i="6"/>
  <c r="BI213" i="6"/>
  <c r="BH213" i="6"/>
  <c r="BG213" i="6"/>
  <c r="BF213" i="6"/>
  <c r="T213" i="6"/>
  <c r="R213" i="6"/>
  <c r="P213" i="6"/>
  <c r="BI208" i="6"/>
  <c r="BH208" i="6"/>
  <c r="BG208" i="6"/>
  <c r="BF208" i="6"/>
  <c r="T208" i="6"/>
  <c r="R208" i="6"/>
  <c r="P208" i="6"/>
  <c r="BI203" i="6"/>
  <c r="BH203" i="6"/>
  <c r="BG203" i="6"/>
  <c r="BF203" i="6"/>
  <c r="T203" i="6"/>
  <c r="R203" i="6"/>
  <c r="P203" i="6"/>
  <c r="BI190" i="6"/>
  <c r="BH190" i="6"/>
  <c r="BG190" i="6"/>
  <c r="BF190" i="6"/>
  <c r="T190" i="6"/>
  <c r="R190" i="6"/>
  <c r="P190" i="6"/>
  <c r="BI177" i="6"/>
  <c r="BH177" i="6"/>
  <c r="BG177" i="6"/>
  <c r="BF177" i="6"/>
  <c r="T177" i="6"/>
  <c r="R177" i="6"/>
  <c r="P177" i="6"/>
  <c r="BI164" i="6"/>
  <c r="BH164" i="6"/>
  <c r="BG164" i="6"/>
  <c r="BF164" i="6"/>
  <c r="T164" i="6"/>
  <c r="R164" i="6"/>
  <c r="P164" i="6"/>
  <c r="BI151" i="6"/>
  <c r="BH151" i="6"/>
  <c r="BG151" i="6"/>
  <c r="BF151" i="6"/>
  <c r="T151" i="6"/>
  <c r="R151" i="6"/>
  <c r="P151" i="6"/>
  <c r="BI138" i="6"/>
  <c r="BH138" i="6"/>
  <c r="BG138" i="6"/>
  <c r="BF138" i="6"/>
  <c r="T138" i="6"/>
  <c r="R138" i="6"/>
  <c r="P138" i="6"/>
  <c r="BI125" i="6"/>
  <c r="BH125" i="6"/>
  <c r="BG125" i="6"/>
  <c r="BF125" i="6"/>
  <c r="T125" i="6"/>
  <c r="R125" i="6"/>
  <c r="P125" i="6"/>
  <c r="BI112" i="6"/>
  <c r="BH112" i="6"/>
  <c r="BG112" i="6"/>
  <c r="BF112" i="6"/>
  <c r="T112" i="6"/>
  <c r="R112" i="6"/>
  <c r="P112" i="6"/>
  <c r="BI99" i="6"/>
  <c r="BH99" i="6"/>
  <c r="BG99" i="6"/>
  <c r="BF99" i="6"/>
  <c r="T99" i="6"/>
  <c r="R99" i="6"/>
  <c r="P99" i="6"/>
  <c r="BI86" i="6"/>
  <c r="BH86" i="6"/>
  <c r="BG86" i="6"/>
  <c r="BF86" i="6"/>
  <c r="T86" i="6"/>
  <c r="R86" i="6"/>
  <c r="P86" i="6"/>
  <c r="J80" i="6"/>
  <c r="F79" i="6"/>
  <c r="F77" i="6"/>
  <c r="E75" i="6"/>
  <c r="J55" i="6"/>
  <c r="F54" i="6"/>
  <c r="F52" i="6"/>
  <c r="E50" i="6"/>
  <c r="J21" i="6"/>
  <c r="E21" i="6"/>
  <c r="J79" i="6" s="1"/>
  <c r="J20" i="6"/>
  <c r="J18" i="6"/>
  <c r="E18" i="6"/>
  <c r="F55" i="6" s="1"/>
  <c r="J17" i="6"/>
  <c r="J12" i="6"/>
  <c r="J77" i="6"/>
  <c r="E7" i="6"/>
  <c r="E48" i="6"/>
  <c r="J37" i="5"/>
  <c r="J36" i="5"/>
  <c r="AY58" i="1" s="1"/>
  <c r="J35" i="5"/>
  <c r="AX58" i="1"/>
  <c r="BI128" i="5"/>
  <c r="BH128" i="5"/>
  <c r="BG128" i="5"/>
  <c r="BF128" i="5"/>
  <c r="T128" i="5"/>
  <c r="T127" i="5" s="1"/>
  <c r="R128" i="5"/>
  <c r="R127" i="5"/>
  <c r="P128" i="5"/>
  <c r="P127" i="5" s="1"/>
  <c r="BI123" i="5"/>
  <c r="BH123" i="5"/>
  <c r="BG123" i="5"/>
  <c r="BF123" i="5"/>
  <c r="T123" i="5"/>
  <c r="R123" i="5"/>
  <c r="P123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98" i="5"/>
  <c r="BH98" i="5"/>
  <c r="BG98" i="5"/>
  <c r="BF98" i="5"/>
  <c r="T98" i="5"/>
  <c r="R98" i="5"/>
  <c r="P98" i="5"/>
  <c r="BI92" i="5"/>
  <c r="BH92" i="5"/>
  <c r="BG92" i="5"/>
  <c r="BF92" i="5"/>
  <c r="T92" i="5"/>
  <c r="R92" i="5"/>
  <c r="P92" i="5"/>
  <c r="BI85" i="5"/>
  <c r="BH85" i="5"/>
  <c r="BG85" i="5"/>
  <c r="BF85" i="5"/>
  <c r="T85" i="5"/>
  <c r="R85" i="5"/>
  <c r="P85" i="5"/>
  <c r="J79" i="5"/>
  <c r="F78" i="5"/>
  <c r="F76" i="5"/>
  <c r="E74" i="5"/>
  <c r="J55" i="5"/>
  <c r="F54" i="5"/>
  <c r="F52" i="5"/>
  <c r="E50" i="5"/>
  <c r="J21" i="5"/>
  <c r="E21" i="5"/>
  <c r="J78" i="5"/>
  <c r="J20" i="5"/>
  <c r="J18" i="5"/>
  <c r="E18" i="5"/>
  <c r="F79" i="5"/>
  <c r="J17" i="5"/>
  <c r="J12" i="5"/>
  <c r="J52" i="5" s="1"/>
  <c r="E7" i="5"/>
  <c r="E72" i="5" s="1"/>
  <c r="J37" i="4"/>
  <c r="J36" i="4"/>
  <c r="AY57" i="1"/>
  <c r="J35" i="4"/>
  <c r="AX57" i="1"/>
  <c r="BI423" i="4"/>
  <c r="BH423" i="4"/>
  <c r="BG423" i="4"/>
  <c r="BF423" i="4"/>
  <c r="T423" i="4"/>
  <c r="R423" i="4"/>
  <c r="P423" i="4"/>
  <c r="BI403" i="4"/>
  <c r="BH403" i="4"/>
  <c r="BG403" i="4"/>
  <c r="BF403" i="4"/>
  <c r="T403" i="4"/>
  <c r="R403" i="4"/>
  <c r="P403" i="4"/>
  <c r="BI395" i="4"/>
  <c r="BH395" i="4"/>
  <c r="BG395" i="4"/>
  <c r="BF395" i="4"/>
  <c r="T395" i="4"/>
  <c r="R395" i="4"/>
  <c r="P395" i="4"/>
  <c r="BI388" i="4"/>
  <c r="BH388" i="4"/>
  <c r="BG388" i="4"/>
  <c r="BF388" i="4"/>
  <c r="T388" i="4"/>
  <c r="R388" i="4"/>
  <c r="P388" i="4"/>
  <c r="BI382" i="4"/>
  <c r="BH382" i="4"/>
  <c r="BG382" i="4"/>
  <c r="BF382" i="4"/>
  <c r="T382" i="4"/>
  <c r="R382" i="4"/>
  <c r="P382" i="4"/>
  <c r="BI364" i="4"/>
  <c r="BH364" i="4"/>
  <c r="BG364" i="4"/>
  <c r="BF364" i="4"/>
  <c r="T364" i="4"/>
  <c r="R364" i="4"/>
  <c r="P364" i="4"/>
  <c r="BI351" i="4"/>
  <c r="BH351" i="4"/>
  <c r="BG351" i="4"/>
  <c r="BF351" i="4"/>
  <c r="T351" i="4"/>
  <c r="R351" i="4"/>
  <c r="P351" i="4"/>
  <c r="BI346" i="4"/>
  <c r="BH346" i="4"/>
  <c r="BG346" i="4"/>
  <c r="BF346" i="4"/>
  <c r="T346" i="4"/>
  <c r="T345" i="4"/>
  <c r="R346" i="4"/>
  <c r="R345" i="4" s="1"/>
  <c r="P346" i="4"/>
  <c r="P345" i="4" s="1"/>
  <c r="BI342" i="4"/>
  <c r="BH342" i="4"/>
  <c r="BG342" i="4"/>
  <c r="BF342" i="4"/>
  <c r="T342" i="4"/>
  <c r="R342" i="4"/>
  <c r="P342" i="4"/>
  <c r="BI338" i="4"/>
  <c r="BH338" i="4"/>
  <c r="BG338" i="4"/>
  <c r="BF338" i="4"/>
  <c r="T338" i="4"/>
  <c r="R338" i="4"/>
  <c r="P338" i="4"/>
  <c r="BI335" i="4"/>
  <c r="BH335" i="4"/>
  <c r="BG335" i="4"/>
  <c r="BF335" i="4"/>
  <c r="T335" i="4"/>
  <c r="R335" i="4"/>
  <c r="P335" i="4"/>
  <c r="BI328" i="4"/>
  <c r="BH328" i="4"/>
  <c r="BG328" i="4"/>
  <c r="BF328" i="4"/>
  <c r="T328" i="4"/>
  <c r="T327" i="4"/>
  <c r="R328" i="4"/>
  <c r="R327" i="4" s="1"/>
  <c r="P328" i="4"/>
  <c r="P327" i="4"/>
  <c r="BI321" i="4"/>
  <c r="BH321" i="4"/>
  <c r="BG321" i="4"/>
  <c r="BF321" i="4"/>
  <c r="T321" i="4"/>
  <c r="R321" i="4"/>
  <c r="P321" i="4"/>
  <c r="BI315" i="4"/>
  <c r="BH315" i="4"/>
  <c r="BG315" i="4"/>
  <c r="BF315" i="4"/>
  <c r="T315" i="4"/>
  <c r="R315" i="4"/>
  <c r="P315" i="4"/>
  <c r="P314" i="4" s="1"/>
  <c r="BI308" i="4"/>
  <c r="BH308" i="4"/>
  <c r="BG308" i="4"/>
  <c r="BF308" i="4"/>
  <c r="T308" i="4"/>
  <c r="T307" i="4"/>
  <c r="R308" i="4"/>
  <c r="R307" i="4" s="1"/>
  <c r="P308" i="4"/>
  <c r="P307" i="4"/>
  <c r="BI298" i="4"/>
  <c r="BH298" i="4"/>
  <c r="BG298" i="4"/>
  <c r="BF298" i="4"/>
  <c r="T298" i="4"/>
  <c r="R298" i="4"/>
  <c r="P298" i="4"/>
  <c r="BI288" i="4"/>
  <c r="BH288" i="4"/>
  <c r="BG288" i="4"/>
  <c r="BF288" i="4"/>
  <c r="T288" i="4"/>
  <c r="R288" i="4"/>
  <c r="P288" i="4"/>
  <c r="BI282" i="4"/>
  <c r="BH282" i="4"/>
  <c r="BG282" i="4"/>
  <c r="BF282" i="4"/>
  <c r="T282" i="4"/>
  <c r="R282" i="4"/>
  <c r="P282" i="4"/>
  <c r="BI276" i="4"/>
  <c r="BH276" i="4"/>
  <c r="BG276" i="4"/>
  <c r="BF276" i="4"/>
  <c r="T276" i="4"/>
  <c r="R276" i="4"/>
  <c r="P276" i="4"/>
  <c r="BI269" i="4"/>
  <c r="BH269" i="4"/>
  <c r="BG269" i="4"/>
  <c r="BF269" i="4"/>
  <c r="T269" i="4"/>
  <c r="R269" i="4"/>
  <c r="P269" i="4"/>
  <c r="BI261" i="4"/>
  <c r="BH261" i="4"/>
  <c r="BG261" i="4"/>
  <c r="BF261" i="4"/>
  <c r="T261" i="4"/>
  <c r="R261" i="4"/>
  <c r="P261" i="4"/>
  <c r="BI255" i="4"/>
  <c r="BH255" i="4"/>
  <c r="BG255" i="4"/>
  <c r="BF255" i="4"/>
  <c r="T255" i="4"/>
  <c r="R255" i="4"/>
  <c r="P255" i="4"/>
  <c r="BI249" i="4"/>
  <c r="BH249" i="4"/>
  <c r="BG249" i="4"/>
  <c r="BF249" i="4"/>
  <c r="T249" i="4"/>
  <c r="R249" i="4"/>
  <c r="P249" i="4"/>
  <c r="BI241" i="4"/>
  <c r="BH241" i="4"/>
  <c r="BG241" i="4"/>
  <c r="BF241" i="4"/>
  <c r="T241" i="4"/>
  <c r="R241" i="4"/>
  <c r="P241" i="4"/>
  <c r="BI236" i="4"/>
  <c r="BH236" i="4"/>
  <c r="BG236" i="4"/>
  <c r="BF236" i="4"/>
  <c r="T236" i="4"/>
  <c r="R236" i="4"/>
  <c r="P236" i="4"/>
  <c r="BI231" i="4"/>
  <c r="BH231" i="4"/>
  <c r="BG231" i="4"/>
  <c r="BF231" i="4"/>
  <c r="T231" i="4"/>
  <c r="R231" i="4"/>
  <c r="P231" i="4"/>
  <c r="BI217" i="4"/>
  <c r="BH217" i="4"/>
  <c r="BG217" i="4"/>
  <c r="BF217" i="4"/>
  <c r="T217" i="4"/>
  <c r="R217" i="4"/>
  <c r="P217" i="4"/>
  <c r="BI211" i="4"/>
  <c r="BH211" i="4"/>
  <c r="BG211" i="4"/>
  <c r="BF211" i="4"/>
  <c r="T211" i="4"/>
  <c r="R211" i="4"/>
  <c r="P211" i="4"/>
  <c r="BI205" i="4"/>
  <c r="BH205" i="4"/>
  <c r="BG205" i="4"/>
  <c r="BF205" i="4"/>
  <c r="T205" i="4"/>
  <c r="R205" i="4"/>
  <c r="P205" i="4"/>
  <c r="BI200" i="4"/>
  <c r="BH200" i="4"/>
  <c r="BG200" i="4"/>
  <c r="BF200" i="4"/>
  <c r="T200" i="4"/>
  <c r="R200" i="4"/>
  <c r="P200" i="4"/>
  <c r="BI185" i="4"/>
  <c r="BH185" i="4"/>
  <c r="BG185" i="4"/>
  <c r="BF185" i="4"/>
  <c r="T185" i="4"/>
  <c r="R185" i="4"/>
  <c r="P185" i="4"/>
  <c r="BI179" i="4"/>
  <c r="BH179" i="4"/>
  <c r="BG179" i="4"/>
  <c r="BF179" i="4"/>
  <c r="T179" i="4"/>
  <c r="R179" i="4"/>
  <c r="P179" i="4"/>
  <c r="BI170" i="4"/>
  <c r="BH170" i="4"/>
  <c r="BG170" i="4"/>
  <c r="BF170" i="4"/>
  <c r="T170" i="4"/>
  <c r="R170" i="4"/>
  <c r="P170" i="4"/>
  <c r="BI165" i="4"/>
  <c r="BH165" i="4"/>
  <c r="BG165" i="4"/>
  <c r="BF165" i="4"/>
  <c r="T165" i="4"/>
  <c r="R165" i="4"/>
  <c r="R159" i="4" s="1"/>
  <c r="P165" i="4"/>
  <c r="BI160" i="4"/>
  <c r="BH160" i="4"/>
  <c r="BG160" i="4"/>
  <c r="BF160" i="4"/>
  <c r="T160" i="4"/>
  <c r="T159" i="4" s="1"/>
  <c r="R160" i="4"/>
  <c r="P160" i="4"/>
  <c r="P159" i="4" s="1"/>
  <c r="BI139" i="4"/>
  <c r="BH139" i="4"/>
  <c r="BG139" i="4"/>
  <c r="BF139" i="4"/>
  <c r="T139" i="4"/>
  <c r="R139" i="4"/>
  <c r="P139" i="4"/>
  <c r="BI133" i="4"/>
  <c r="BH133" i="4"/>
  <c r="BG133" i="4"/>
  <c r="BF133" i="4"/>
  <c r="T133" i="4"/>
  <c r="R133" i="4"/>
  <c r="P133" i="4"/>
  <c r="BI127" i="4"/>
  <c r="BH127" i="4"/>
  <c r="BG127" i="4"/>
  <c r="BF127" i="4"/>
  <c r="T127" i="4"/>
  <c r="R127" i="4"/>
  <c r="P127" i="4"/>
  <c r="BI121" i="4"/>
  <c r="BH121" i="4"/>
  <c r="BG121" i="4"/>
  <c r="BF121" i="4"/>
  <c r="T121" i="4"/>
  <c r="R121" i="4"/>
  <c r="P121" i="4"/>
  <c r="BI99" i="4"/>
  <c r="BH99" i="4"/>
  <c r="BG99" i="4"/>
  <c r="BF99" i="4"/>
  <c r="T99" i="4"/>
  <c r="R99" i="4"/>
  <c r="P99" i="4"/>
  <c r="BI94" i="4"/>
  <c r="BH94" i="4"/>
  <c r="BG94" i="4"/>
  <c r="BF94" i="4"/>
  <c r="T94" i="4"/>
  <c r="R94" i="4"/>
  <c r="P94" i="4"/>
  <c r="J88" i="4"/>
  <c r="F87" i="4"/>
  <c r="F85" i="4"/>
  <c r="E83" i="4"/>
  <c r="J55" i="4"/>
  <c r="F54" i="4"/>
  <c r="F52" i="4"/>
  <c r="E50" i="4"/>
  <c r="J21" i="4"/>
  <c r="E21" i="4"/>
  <c r="J87" i="4" s="1"/>
  <c r="J20" i="4"/>
  <c r="J18" i="4"/>
  <c r="E18" i="4"/>
  <c r="F55" i="4"/>
  <c r="J17" i="4"/>
  <c r="J12" i="4"/>
  <c r="J85" i="4"/>
  <c r="E7" i="4"/>
  <c r="E81" i="4"/>
  <c r="J37" i="3"/>
  <c r="J36" i="3"/>
  <c r="AY56" i="1" s="1"/>
  <c r="J35" i="3"/>
  <c r="AX56" i="1" s="1"/>
  <c r="BI212" i="3"/>
  <c r="BH212" i="3"/>
  <c r="BG212" i="3"/>
  <c r="BF212" i="3"/>
  <c r="T212" i="3"/>
  <c r="T211" i="3"/>
  <c r="R212" i="3"/>
  <c r="R211" i="3" s="1"/>
  <c r="P212" i="3"/>
  <c r="P211" i="3" s="1"/>
  <c r="BI201" i="3"/>
  <c r="BH201" i="3"/>
  <c r="BG201" i="3"/>
  <c r="BF201" i="3"/>
  <c r="T201" i="3"/>
  <c r="R201" i="3"/>
  <c r="P201" i="3"/>
  <c r="BI190" i="3"/>
  <c r="BH190" i="3"/>
  <c r="BG190" i="3"/>
  <c r="BF190" i="3"/>
  <c r="T190" i="3"/>
  <c r="R190" i="3"/>
  <c r="P190" i="3"/>
  <c r="BI180" i="3"/>
  <c r="BH180" i="3"/>
  <c r="BG180" i="3"/>
  <c r="BF180" i="3"/>
  <c r="T180" i="3"/>
  <c r="R180" i="3"/>
  <c r="P180" i="3"/>
  <c r="BI176" i="3"/>
  <c r="BH176" i="3"/>
  <c r="BG176" i="3"/>
  <c r="BF176" i="3"/>
  <c r="T176" i="3"/>
  <c r="R176" i="3"/>
  <c r="P176" i="3"/>
  <c r="BI171" i="3"/>
  <c r="BH171" i="3"/>
  <c r="BG171" i="3"/>
  <c r="BF171" i="3"/>
  <c r="T171" i="3"/>
  <c r="R171" i="3"/>
  <c r="P171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0" i="3"/>
  <c r="BH130" i="3"/>
  <c r="BG130" i="3"/>
  <c r="BF130" i="3"/>
  <c r="T130" i="3"/>
  <c r="R130" i="3"/>
  <c r="P130" i="3"/>
  <c r="BI120" i="3"/>
  <c r="BH120" i="3"/>
  <c r="BG120" i="3"/>
  <c r="BF120" i="3"/>
  <c r="T120" i="3"/>
  <c r="R120" i="3"/>
  <c r="P120" i="3"/>
  <c r="BI114" i="3"/>
  <c r="BH114" i="3"/>
  <c r="BG114" i="3"/>
  <c r="BF114" i="3"/>
  <c r="T114" i="3"/>
  <c r="R114" i="3"/>
  <c r="P114" i="3"/>
  <c r="BI108" i="3"/>
  <c r="BH108" i="3"/>
  <c r="BG108" i="3"/>
  <c r="BF108" i="3"/>
  <c r="T108" i="3"/>
  <c r="R108" i="3"/>
  <c r="P108" i="3"/>
  <c r="BI102" i="3"/>
  <c r="BH102" i="3"/>
  <c r="BG102" i="3"/>
  <c r="BF102" i="3"/>
  <c r="T102" i="3"/>
  <c r="R102" i="3"/>
  <c r="P102" i="3"/>
  <c r="BI92" i="3"/>
  <c r="BH92" i="3"/>
  <c r="BG92" i="3"/>
  <c r="BF92" i="3"/>
  <c r="T92" i="3"/>
  <c r="R92" i="3"/>
  <c r="P92" i="3"/>
  <c r="BI86" i="3"/>
  <c r="BH86" i="3"/>
  <c r="BG86" i="3"/>
  <c r="BF86" i="3"/>
  <c r="T86" i="3"/>
  <c r="R86" i="3"/>
  <c r="P86" i="3"/>
  <c r="J80" i="3"/>
  <c r="F79" i="3"/>
  <c r="F77" i="3"/>
  <c r="E75" i="3"/>
  <c r="J55" i="3"/>
  <c r="F54" i="3"/>
  <c r="F52" i="3"/>
  <c r="E50" i="3"/>
  <c r="J21" i="3"/>
  <c r="E21" i="3"/>
  <c r="J79" i="3" s="1"/>
  <c r="J20" i="3"/>
  <c r="J18" i="3"/>
  <c r="E18" i="3"/>
  <c r="F80" i="3"/>
  <c r="J17" i="3"/>
  <c r="J12" i="3"/>
  <c r="J52" i="3" s="1"/>
  <c r="E7" i="3"/>
  <c r="E48" i="3"/>
  <c r="J37" i="2"/>
  <c r="J36" i="2"/>
  <c r="AY55" i="1" s="1"/>
  <c r="J35" i="2"/>
  <c r="AX55" i="1" s="1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6" i="2"/>
  <c r="BH96" i="2"/>
  <c r="BG96" i="2"/>
  <c r="BF96" i="2"/>
  <c r="T96" i="2"/>
  <c r="R96" i="2"/>
  <c r="P96" i="2"/>
  <c r="BI93" i="2"/>
  <c r="BH93" i="2"/>
  <c r="BG93" i="2"/>
  <c r="BF93" i="2"/>
  <c r="T93" i="2"/>
  <c r="R93" i="2"/>
  <c r="P93" i="2"/>
  <c r="BI84" i="2"/>
  <c r="BH84" i="2"/>
  <c r="BG84" i="2"/>
  <c r="BF84" i="2"/>
  <c r="T84" i="2"/>
  <c r="R84" i="2"/>
  <c r="P84" i="2"/>
  <c r="J78" i="2"/>
  <c r="F77" i="2"/>
  <c r="F75" i="2"/>
  <c r="E73" i="2"/>
  <c r="J55" i="2"/>
  <c r="F54" i="2"/>
  <c r="F52" i="2"/>
  <c r="E50" i="2"/>
  <c r="J21" i="2"/>
  <c r="E21" i="2"/>
  <c r="J54" i="2" s="1"/>
  <c r="J20" i="2"/>
  <c r="J18" i="2"/>
  <c r="E18" i="2"/>
  <c r="F78" i="2" s="1"/>
  <c r="J17" i="2"/>
  <c r="J12" i="2"/>
  <c r="J52" i="2"/>
  <c r="E7" i="2"/>
  <c r="E48" i="2"/>
  <c r="L50" i="1"/>
  <c r="AM50" i="1"/>
  <c r="AM49" i="1"/>
  <c r="L49" i="1"/>
  <c r="AM47" i="1"/>
  <c r="L47" i="1"/>
  <c r="L45" i="1"/>
  <c r="L44" i="1"/>
  <c r="BK96" i="2"/>
  <c r="BK395" i="4"/>
  <c r="BK133" i="4"/>
  <c r="J125" i="6"/>
  <c r="BK294" i="6"/>
  <c r="BK88" i="7"/>
  <c r="J92" i="3"/>
  <c r="BK328" i="4"/>
  <c r="J315" i="4"/>
  <c r="J99" i="6"/>
  <c r="BK397" i="6"/>
  <c r="BK99" i="6"/>
  <c r="BK94" i="7"/>
  <c r="BK161" i="3"/>
  <c r="BK160" i="4"/>
  <c r="J276" i="4"/>
  <c r="J449" i="6"/>
  <c r="J100" i="2"/>
  <c r="BK130" i="3"/>
  <c r="BK346" i="4"/>
  <c r="BK110" i="5"/>
  <c r="J228" i="6"/>
  <c r="BK218" i="6"/>
  <c r="J92" i="7"/>
  <c r="J346" i="4"/>
  <c r="J236" i="4"/>
  <c r="BK414" i="6"/>
  <c r="BK248" i="6"/>
  <c r="BK105" i="2"/>
  <c r="BK315" i="4"/>
  <c r="BK165" i="4"/>
  <c r="J422" i="6"/>
  <c r="BK309" i="6"/>
  <c r="BK102" i="3"/>
  <c r="J99" i="4"/>
  <c r="J223" i="6"/>
  <c r="J253" i="6"/>
  <c r="J89" i="7"/>
  <c r="J149" i="3"/>
  <c r="BK211" i="4"/>
  <c r="J92" i="5"/>
  <c r="J375" i="6"/>
  <c r="BK378" i="6"/>
  <c r="J218" i="6"/>
  <c r="J201" i="3"/>
  <c r="J298" i="4"/>
  <c r="BK98" i="5"/>
  <c r="BK112" i="6"/>
  <c r="BK422" i="6"/>
  <c r="BK125" i="6"/>
  <c r="J114" i="3"/>
  <c r="BK149" i="3"/>
  <c r="J133" i="4"/>
  <c r="BK236" i="4"/>
  <c r="BK86" i="6"/>
  <c r="J319" i="6"/>
  <c r="J238" i="6"/>
  <c r="BK176" i="3"/>
  <c r="BK127" i="4"/>
  <c r="BK298" i="4"/>
  <c r="J277" i="6"/>
  <c r="BK109" i="2"/>
  <c r="J217" i="4"/>
  <c r="BK99" i="4"/>
  <c r="BK357" i="6"/>
  <c r="BK269" i="6"/>
  <c r="J392" i="6"/>
  <c r="BK180" i="3"/>
  <c r="J288" i="4"/>
  <c r="BK170" i="4"/>
  <c r="BK92" i="5"/>
  <c r="J347" i="6"/>
  <c r="BK84" i="7"/>
  <c r="J120" i="3"/>
  <c r="J338" i="4"/>
  <c r="BK308" i="4"/>
  <c r="BK228" i="6"/>
  <c r="BK389" i="6"/>
  <c r="BK100" i="2"/>
  <c r="BK153" i="3"/>
  <c r="BK276" i="4"/>
  <c r="J321" i="4"/>
  <c r="BK327" i="6"/>
  <c r="J109" i="2"/>
  <c r="J145" i="3"/>
  <c r="BK255" i="4"/>
  <c r="BK205" i="4"/>
  <c r="BK233" i="6"/>
  <c r="J389" i="6"/>
  <c r="J435" i="6"/>
  <c r="BK90" i="7"/>
  <c r="BK171" i="3"/>
  <c r="J185" i="4"/>
  <c r="J179" i="4"/>
  <c r="J289" i="6"/>
  <c r="J88" i="7"/>
  <c r="BK145" i="3"/>
  <c r="J364" i="4"/>
  <c r="J395" i="4"/>
  <c r="BK367" i="6"/>
  <c r="J164" i="6"/>
  <c r="BK419" i="6"/>
  <c r="J94" i="7"/>
  <c r="BK338" i="4"/>
  <c r="J269" i="4"/>
  <c r="BK164" i="6"/>
  <c r="BK89" i="7"/>
  <c r="J166" i="3"/>
  <c r="J139" i="4"/>
  <c r="J105" i="5"/>
  <c r="BK151" i="6"/>
  <c r="BK274" i="6"/>
  <c r="BK93" i="7"/>
  <c r="J156" i="3"/>
  <c r="J382" i="4"/>
  <c r="J205" i="4"/>
  <c r="BK177" i="6"/>
  <c r="BK286" i="6"/>
  <c r="AS54" i="1"/>
  <c r="J128" i="5"/>
  <c r="J357" i="6"/>
  <c r="J138" i="6"/>
  <c r="J102" i="3"/>
  <c r="BK288" i="4"/>
  <c r="J419" i="6"/>
  <c r="BK208" i="6"/>
  <c r="J108" i="3"/>
  <c r="J94" i="4"/>
  <c r="J261" i="4"/>
  <c r="J378" i="6"/>
  <c r="BK243" i="6"/>
  <c r="J112" i="6"/>
  <c r="J85" i="7"/>
  <c r="BK92" i="3"/>
  <c r="BK121" i="4"/>
  <c r="BK347" i="6"/>
  <c r="J286" i="6"/>
  <c r="J86" i="3"/>
  <c r="J127" i="4"/>
  <c r="J211" i="4"/>
  <c r="BK253" i="6"/>
  <c r="BK319" i="6"/>
  <c r="J367" i="6"/>
  <c r="J105" i="2"/>
  <c r="BK364" i="4"/>
  <c r="J190" i="6"/>
  <c r="J269" i="6"/>
  <c r="J351" i="4"/>
  <c r="BK179" i="4"/>
  <c r="BK105" i="5"/>
  <c r="J386" i="6"/>
  <c r="J91" i="7"/>
  <c r="BK86" i="3"/>
  <c r="J241" i="4"/>
  <c r="BK128" i="5"/>
  <c r="BK400" i="6"/>
  <c r="BK87" i="7"/>
  <c r="BK388" i="4"/>
  <c r="BK342" i="4"/>
  <c r="J258" i="6"/>
  <c r="J87" i="7"/>
  <c r="BK382" i="4"/>
  <c r="J208" i="6"/>
  <c r="BK86" i="7"/>
  <c r="J423" i="4"/>
  <c r="BK423" i="4"/>
  <c r="BK123" i="5"/>
  <c r="BK392" i="6"/>
  <c r="BK375" i="6"/>
  <c r="J84" i="7"/>
  <c r="BK112" i="2"/>
  <c r="J282" i="4"/>
  <c r="J85" i="5"/>
  <c r="BK263" i="6"/>
  <c r="J93" i="2"/>
  <c r="J403" i="4"/>
  <c r="J165" i="4"/>
  <c r="J309" i="6"/>
  <c r="J233" i="6"/>
  <c r="J397" i="6"/>
  <c r="BK156" i="3"/>
  <c r="BK249" i="4"/>
  <c r="BK337" i="6"/>
  <c r="BK92" i="7"/>
  <c r="BK269" i="4"/>
  <c r="J231" i="4"/>
  <c r="J327" i="6"/>
  <c r="J243" i="6"/>
  <c r="J96" i="2"/>
  <c r="BK335" i="4"/>
  <c r="BK200" i="4"/>
  <c r="J372" i="6"/>
  <c r="J86" i="6"/>
  <c r="BK141" i="3"/>
  <c r="BK282" i="4"/>
  <c r="J98" i="5"/>
  <c r="BK372" i="6"/>
  <c r="J141" i="3"/>
  <c r="J255" i="4"/>
  <c r="BK386" i="6"/>
  <c r="J84" i="2"/>
  <c r="J190" i="3"/>
  <c r="J249" i="4"/>
  <c r="BK217" i="4"/>
  <c r="J151" i="6"/>
  <c r="BK203" i="6"/>
  <c r="BK304" i="6"/>
  <c r="J176" i="3"/>
  <c r="J342" i="4"/>
  <c r="BK277" i="6"/>
  <c r="J337" i="6"/>
  <c r="J112" i="2"/>
  <c r="J200" i="4"/>
  <c r="BK238" i="6"/>
  <c r="J304" i="6"/>
  <c r="BK84" i="2"/>
  <c r="BK114" i="3"/>
  <c r="BK231" i="4"/>
  <c r="J263" i="6"/>
  <c r="J130" i="3"/>
  <c r="J160" i="4"/>
  <c r="BK190" i="6"/>
  <c r="BK410" i="6"/>
  <c r="BK93" i="2"/>
  <c r="BK108" i="3"/>
  <c r="J121" i="4"/>
  <c r="J294" i="6"/>
  <c r="J213" i="6"/>
  <c r="BK321" i="4"/>
  <c r="BK139" i="4"/>
  <c r="J410" i="6"/>
  <c r="BK85" i="7"/>
  <c r="J308" i="4"/>
  <c r="J414" i="6"/>
  <c r="J180" i="3"/>
  <c r="J335" i="4"/>
  <c r="J170" i="4"/>
  <c r="BK289" i="6"/>
  <c r="BK258" i="6"/>
  <c r="BK91" i="7"/>
  <c r="BK190" i="3"/>
  <c r="BK351" i="4"/>
  <c r="J123" i="5"/>
  <c r="BK213" i="6"/>
  <c r="J171" i="3"/>
  <c r="BK166" i="3"/>
  <c r="BK185" i="4"/>
  <c r="J400" i="6"/>
  <c r="J177" i="6"/>
  <c r="J90" i="7"/>
  <c r="BK201" i="3"/>
  <c r="J405" i="6"/>
  <c r="J93" i="7"/>
  <c r="J153" i="3"/>
  <c r="BK241" i="4"/>
  <c r="BK435" i="6"/>
  <c r="J274" i="6"/>
  <c r="J212" i="3"/>
  <c r="BK261" i="4"/>
  <c r="J203" i="6"/>
  <c r="BK138" i="6"/>
  <c r="BK120" i="3"/>
  <c r="BK403" i="4"/>
  <c r="BK85" i="5"/>
  <c r="BK223" i="6"/>
  <c r="BK212" i="3"/>
  <c r="BK94" i="4"/>
  <c r="J248" i="6"/>
  <c r="J161" i="3"/>
  <c r="J388" i="4"/>
  <c r="J328" i="4"/>
  <c r="J110" i="5"/>
  <c r="BK449" i="6"/>
  <c r="BK405" i="6"/>
  <c r="J86" i="7"/>
  <c r="P85" i="6" l="1"/>
  <c r="R314" i="4"/>
  <c r="T314" i="4"/>
  <c r="BK169" i="4"/>
  <c r="J169" i="4" s="1"/>
  <c r="J63" i="4" s="1"/>
  <c r="BK240" i="4"/>
  <c r="J240" i="4" s="1"/>
  <c r="J64" i="4" s="1"/>
  <c r="BK350" i="4"/>
  <c r="J350" i="4" s="1"/>
  <c r="J71" i="4" s="1"/>
  <c r="R84" i="5"/>
  <c r="R83" i="5" s="1"/>
  <c r="R82" i="5" s="1"/>
  <c r="BK83" i="2"/>
  <c r="J83" i="2" s="1"/>
  <c r="J61" i="2" s="1"/>
  <c r="P85" i="3"/>
  <c r="R85" i="3"/>
  <c r="P169" i="4"/>
  <c r="BK334" i="4"/>
  <c r="J334" i="4" s="1"/>
  <c r="J68" i="4" s="1"/>
  <c r="P84" i="5"/>
  <c r="P83" i="5" s="1"/>
  <c r="P82" i="5" s="1"/>
  <c r="AU58" i="1" s="1"/>
  <c r="R85" i="6"/>
  <c r="T179" i="3"/>
  <c r="P93" i="4"/>
  <c r="R240" i="4"/>
  <c r="R350" i="4"/>
  <c r="R349" i="4" s="1"/>
  <c r="P268" i="6"/>
  <c r="P84" i="6" s="1"/>
  <c r="P83" i="6" s="1"/>
  <c r="AU59" i="1" s="1"/>
  <c r="P83" i="2"/>
  <c r="P82" i="2"/>
  <c r="P81" i="2"/>
  <c r="AU55" i="1" s="1"/>
  <c r="P179" i="3"/>
  <c r="T169" i="4"/>
  <c r="P334" i="4"/>
  <c r="T334" i="4"/>
  <c r="BK268" i="6"/>
  <c r="J268" i="6" s="1"/>
  <c r="J62" i="6" s="1"/>
  <c r="R179" i="3"/>
  <c r="BK93" i="4"/>
  <c r="T240" i="4"/>
  <c r="T350" i="4"/>
  <c r="T349" i="4" s="1"/>
  <c r="T84" i="5"/>
  <c r="T83" i="5"/>
  <c r="T82" i="5" s="1"/>
  <c r="T85" i="6"/>
  <c r="R83" i="2"/>
  <c r="R82" i="2" s="1"/>
  <c r="R81" i="2" s="1"/>
  <c r="BK85" i="3"/>
  <c r="BK179" i="3"/>
  <c r="J179" i="3"/>
  <c r="J62" i="3" s="1"/>
  <c r="R93" i="4"/>
  <c r="P240" i="4"/>
  <c r="P350" i="4"/>
  <c r="P349" i="4" s="1"/>
  <c r="BK84" i="5"/>
  <c r="T268" i="6"/>
  <c r="BK83" i="7"/>
  <c r="BK82" i="7" s="1"/>
  <c r="J82" i="7" s="1"/>
  <c r="J60" i="7" s="1"/>
  <c r="T83" i="7"/>
  <c r="T82" i="7" s="1"/>
  <c r="T81" i="7" s="1"/>
  <c r="T83" i="2"/>
  <c r="T82" i="2"/>
  <c r="T81" i="2" s="1"/>
  <c r="T85" i="3"/>
  <c r="T84" i="3"/>
  <c r="T83" i="3" s="1"/>
  <c r="T93" i="4"/>
  <c r="T92" i="4" s="1"/>
  <c r="R169" i="4"/>
  <c r="R334" i="4"/>
  <c r="BK85" i="6"/>
  <c r="J85" i="6" s="1"/>
  <c r="J61" i="6" s="1"/>
  <c r="R268" i="6"/>
  <c r="P83" i="7"/>
  <c r="P82" i="7"/>
  <c r="P81" i="7" s="1"/>
  <c r="AU60" i="1" s="1"/>
  <c r="R83" i="7"/>
  <c r="R82" i="7"/>
  <c r="R81" i="7"/>
  <c r="BK345" i="4"/>
  <c r="J345" i="4"/>
  <c r="J69" i="4" s="1"/>
  <c r="BK159" i="4"/>
  <c r="J159" i="4" s="1"/>
  <c r="J62" i="4" s="1"/>
  <c r="BK211" i="3"/>
  <c r="J211" i="3" s="1"/>
  <c r="J63" i="3" s="1"/>
  <c r="BK448" i="6"/>
  <c r="J448" i="6"/>
  <c r="J63" i="6"/>
  <c r="BK307" i="4"/>
  <c r="J307" i="4"/>
  <c r="J65" i="4" s="1"/>
  <c r="BK327" i="4"/>
  <c r="J327" i="4" s="1"/>
  <c r="J67" i="4" s="1"/>
  <c r="BK127" i="5"/>
  <c r="J127" i="5" s="1"/>
  <c r="J62" i="5" s="1"/>
  <c r="J52" i="7"/>
  <c r="F55" i="7"/>
  <c r="E71" i="7"/>
  <c r="BE85" i="7"/>
  <c r="BE86" i="7"/>
  <c r="BE91" i="7"/>
  <c r="J54" i="7"/>
  <c r="BE84" i="7"/>
  <c r="BE90" i="7"/>
  <c r="BE92" i="7"/>
  <c r="BE93" i="7"/>
  <c r="BE94" i="7"/>
  <c r="BE87" i="7"/>
  <c r="BE88" i="7"/>
  <c r="BE89" i="7"/>
  <c r="J54" i="6"/>
  <c r="BE190" i="6"/>
  <c r="BE347" i="6"/>
  <c r="BE389" i="6"/>
  <c r="BE414" i="6"/>
  <c r="BE86" i="6"/>
  <c r="BE138" i="6"/>
  <c r="BE151" i="6"/>
  <c r="BE203" i="6"/>
  <c r="BE228" i="6"/>
  <c r="E73" i="6"/>
  <c r="F80" i="6"/>
  <c r="BE243" i="6"/>
  <c r="BE253" i="6"/>
  <c r="BE309" i="6"/>
  <c r="J84" i="5"/>
  <c r="J61" i="5" s="1"/>
  <c r="BE99" i="6"/>
  <c r="BE367" i="6"/>
  <c r="BE392" i="6"/>
  <c r="BE397" i="6"/>
  <c r="BE400" i="6"/>
  <c r="J52" i="6"/>
  <c r="BE112" i="6"/>
  <c r="BE125" i="6"/>
  <c r="BE248" i="6"/>
  <c r="BE263" i="6"/>
  <c r="BE357" i="6"/>
  <c r="BE386" i="6"/>
  <c r="BE405" i="6"/>
  <c r="BE422" i="6"/>
  <c r="BE435" i="6"/>
  <c r="BE449" i="6"/>
  <c r="BE208" i="6"/>
  <c r="BE218" i="6"/>
  <c r="BE233" i="6"/>
  <c r="BE238" i="6"/>
  <c r="BE274" i="6"/>
  <c r="BE277" i="6"/>
  <c r="BE286" i="6"/>
  <c r="BE289" i="6"/>
  <c r="BE327" i="6"/>
  <c r="BE375" i="6"/>
  <c r="BE378" i="6"/>
  <c r="BE177" i="6"/>
  <c r="BE213" i="6"/>
  <c r="BE223" i="6"/>
  <c r="BE410" i="6"/>
  <c r="BE419" i="6"/>
  <c r="BE164" i="6"/>
  <c r="BE258" i="6"/>
  <c r="BE269" i="6"/>
  <c r="BE294" i="6"/>
  <c r="BE304" i="6"/>
  <c r="BE319" i="6"/>
  <c r="BE337" i="6"/>
  <c r="BE372" i="6"/>
  <c r="BK349" i="4"/>
  <c r="J349" i="4"/>
  <c r="J70" i="4"/>
  <c r="BE85" i="5"/>
  <c r="BE110" i="5"/>
  <c r="J93" i="4"/>
  <c r="J61" i="4"/>
  <c r="F55" i="5"/>
  <c r="E48" i="5"/>
  <c r="J54" i="5"/>
  <c r="J76" i="5"/>
  <c r="BE92" i="5"/>
  <c r="BE123" i="5"/>
  <c r="BE98" i="5"/>
  <c r="BE105" i="5"/>
  <c r="BE128" i="5"/>
  <c r="J85" i="3"/>
  <c r="J61" i="3" s="1"/>
  <c r="E48" i="4"/>
  <c r="BE94" i="4"/>
  <c r="J52" i="4"/>
  <c r="BE121" i="4"/>
  <c r="BE217" i="4"/>
  <c r="BE255" i="4"/>
  <c r="BE261" i="4"/>
  <c r="BE269" i="4"/>
  <c r="BE276" i="4"/>
  <c r="BE382" i="4"/>
  <c r="F88" i="4"/>
  <c r="BE139" i="4"/>
  <c r="BE241" i="4"/>
  <c r="BE249" i="4"/>
  <c r="BE282" i="4"/>
  <c r="BE315" i="4"/>
  <c r="BE127" i="4"/>
  <c r="BE200" i="4"/>
  <c r="BE308" i="4"/>
  <c r="BE335" i="4"/>
  <c r="BE403" i="4"/>
  <c r="J54" i="4"/>
  <c r="BE165" i="4"/>
  <c r="BE170" i="4"/>
  <c r="BE346" i="4"/>
  <c r="BE364" i="4"/>
  <c r="BE99" i="4"/>
  <c r="BE160" i="4"/>
  <c r="BE211" i="4"/>
  <c r="BE288" i="4"/>
  <c r="BE298" i="4"/>
  <c r="BE321" i="4"/>
  <c r="BE328" i="4"/>
  <c r="BE133" i="4"/>
  <c r="BE179" i="4"/>
  <c r="BE185" i="4"/>
  <c r="BE205" i="4"/>
  <c r="BE231" i="4"/>
  <c r="BE236" i="4"/>
  <c r="BE338" i="4"/>
  <c r="BE342" i="4"/>
  <c r="BE351" i="4"/>
  <c r="BE388" i="4"/>
  <c r="BE395" i="4"/>
  <c r="BE423" i="4"/>
  <c r="BK82" i="2"/>
  <c r="J82" i="2"/>
  <c r="J60" i="2" s="1"/>
  <c r="F55" i="3"/>
  <c r="BE86" i="3"/>
  <c r="J54" i="3"/>
  <c r="J77" i="3"/>
  <c r="E73" i="3"/>
  <c r="BE102" i="3"/>
  <c r="BE153" i="3"/>
  <c r="BE166" i="3"/>
  <c r="BE92" i="3"/>
  <c r="BE114" i="3"/>
  <c r="BE145" i="3"/>
  <c r="BE156" i="3"/>
  <c r="BE176" i="3"/>
  <c r="BE190" i="3"/>
  <c r="BE212" i="3"/>
  <c r="BE130" i="3"/>
  <c r="BE141" i="3"/>
  <c r="BE149" i="3"/>
  <c r="BE171" i="3"/>
  <c r="BE180" i="3"/>
  <c r="BE201" i="3"/>
  <c r="BE108" i="3"/>
  <c r="BE120" i="3"/>
  <c r="BE161" i="3"/>
  <c r="J75" i="2"/>
  <c r="BE96" i="2"/>
  <c r="BE112" i="2"/>
  <c r="BE100" i="2"/>
  <c r="E71" i="2"/>
  <c r="J77" i="2"/>
  <c r="BE93" i="2"/>
  <c r="F55" i="2"/>
  <c r="BE84" i="2"/>
  <c r="BE105" i="2"/>
  <c r="BE109" i="2"/>
  <c r="F34" i="4"/>
  <c r="BA57" i="1" s="1"/>
  <c r="F35" i="6"/>
  <c r="BB59" i="1" s="1"/>
  <c r="J34" i="7"/>
  <c r="AW60" i="1" s="1"/>
  <c r="F37" i="3"/>
  <c r="BD56" i="1" s="1"/>
  <c r="F36" i="4"/>
  <c r="BC57" i="1" s="1"/>
  <c r="F37" i="5"/>
  <c r="BD58" i="1"/>
  <c r="F36" i="3"/>
  <c r="BC56" i="1" s="1"/>
  <c r="F34" i="2"/>
  <c r="BA55" i="1" s="1"/>
  <c r="F35" i="5"/>
  <c r="BB58" i="1" s="1"/>
  <c r="F37" i="6"/>
  <c r="BD59" i="1" s="1"/>
  <c r="F35" i="4"/>
  <c r="BB57" i="1" s="1"/>
  <c r="F34" i="3"/>
  <c r="BA56" i="1" s="1"/>
  <c r="F37" i="2"/>
  <c r="BD55" i="1" s="1"/>
  <c r="J34" i="2"/>
  <c r="AW55" i="1" s="1"/>
  <c r="F36" i="6"/>
  <c r="BC59" i="1" s="1"/>
  <c r="F34" i="7"/>
  <c r="BA60" i="1" s="1"/>
  <c r="F37" i="7"/>
  <c r="BD60" i="1" s="1"/>
  <c r="F34" i="5"/>
  <c r="BA58" i="1"/>
  <c r="J34" i="6"/>
  <c r="AW59" i="1" s="1"/>
  <c r="F37" i="4"/>
  <c r="BD57" i="1" s="1"/>
  <c r="F35" i="3"/>
  <c r="BB56" i="1" s="1"/>
  <c r="F35" i="7"/>
  <c r="BB60" i="1" s="1"/>
  <c r="J34" i="5"/>
  <c r="AW58" i="1" s="1"/>
  <c r="J34" i="3"/>
  <c r="AW56" i="1" s="1"/>
  <c r="J34" i="4"/>
  <c r="AW57" i="1" s="1"/>
  <c r="F36" i="5"/>
  <c r="BC58" i="1" s="1"/>
  <c r="F36" i="2"/>
  <c r="BC55" i="1" s="1"/>
  <c r="F34" i="6"/>
  <c r="BA59" i="1" s="1"/>
  <c r="F36" i="7"/>
  <c r="BC60" i="1" s="1"/>
  <c r="F35" i="2"/>
  <c r="BB55" i="1" s="1"/>
  <c r="T91" i="4" l="1"/>
  <c r="R84" i="6"/>
  <c r="R83" i="6" s="1"/>
  <c r="R92" i="4"/>
  <c r="R91" i="4"/>
  <c r="BK84" i="3"/>
  <c r="BK83" i="3" s="1"/>
  <c r="J83" i="3" s="1"/>
  <c r="J59" i="3" s="1"/>
  <c r="P84" i="3"/>
  <c r="P83" i="3" s="1"/>
  <c r="AU56" i="1" s="1"/>
  <c r="BK83" i="5"/>
  <c r="BK82" i="5"/>
  <c r="J82" i="5" s="1"/>
  <c r="J59" i="5" s="1"/>
  <c r="P92" i="4"/>
  <c r="P91" i="4" s="1"/>
  <c r="AU57" i="1" s="1"/>
  <c r="T84" i="6"/>
  <c r="T83" i="6"/>
  <c r="R84" i="3"/>
  <c r="R83" i="3" s="1"/>
  <c r="BK84" i="6"/>
  <c r="J84" i="6" s="1"/>
  <c r="J60" i="6" s="1"/>
  <c r="BK314" i="4"/>
  <c r="J314" i="4"/>
  <c r="J66" i="4"/>
  <c r="BK81" i="7"/>
  <c r="J81" i="7" s="1"/>
  <c r="J59" i="7" s="1"/>
  <c r="J83" i="7"/>
  <c r="J61" i="7"/>
  <c r="BK81" i="2"/>
  <c r="J81" i="2"/>
  <c r="J59" i="2" s="1"/>
  <c r="F33" i="6"/>
  <c r="AZ59" i="1" s="1"/>
  <c r="J33" i="5"/>
  <c r="AV58" i="1" s="1"/>
  <c r="AT58" i="1" s="1"/>
  <c r="F33" i="5"/>
  <c r="AZ58" i="1"/>
  <c r="BA54" i="1"/>
  <c r="W30" i="1" s="1"/>
  <c r="BB54" i="1"/>
  <c r="AX54" i="1"/>
  <c r="BD54" i="1"/>
  <c r="W33" i="1"/>
  <c r="J33" i="2"/>
  <c r="AV55" i="1"/>
  <c r="AT55" i="1" s="1"/>
  <c r="F33" i="2"/>
  <c r="AZ55" i="1" s="1"/>
  <c r="J33" i="7"/>
  <c r="AV60" i="1" s="1"/>
  <c r="AT60" i="1" s="1"/>
  <c r="F33" i="3"/>
  <c r="AZ56" i="1"/>
  <c r="F33" i="4"/>
  <c r="AZ57" i="1" s="1"/>
  <c r="J33" i="6"/>
  <c r="AV59" i="1" s="1"/>
  <c r="AT59" i="1" s="1"/>
  <c r="J33" i="3"/>
  <c r="AV56" i="1" s="1"/>
  <c r="AT56" i="1" s="1"/>
  <c r="BC54" i="1"/>
  <c r="AY54" i="1"/>
  <c r="F33" i="7"/>
  <c r="AZ60" i="1"/>
  <c r="J33" i="4"/>
  <c r="AV57" i="1" s="1"/>
  <c r="AT57" i="1" s="1"/>
  <c r="BK83" i="6" l="1"/>
  <c r="J83" i="6" s="1"/>
  <c r="J30" i="6" s="1"/>
  <c r="AG59" i="1" s="1"/>
  <c r="BK92" i="4"/>
  <c r="J92" i="4"/>
  <c r="J60" i="4" s="1"/>
  <c r="J84" i="3"/>
  <c r="J60" i="3" s="1"/>
  <c r="J83" i="5"/>
  <c r="J60" i="5" s="1"/>
  <c r="AN59" i="1"/>
  <c r="J59" i="6"/>
  <c r="J39" i="6"/>
  <c r="J30" i="3"/>
  <c r="AG56" i="1" s="1"/>
  <c r="J30" i="7"/>
  <c r="AG60" i="1"/>
  <c r="AW54" i="1"/>
  <c r="AK30" i="1" s="1"/>
  <c r="AU54" i="1"/>
  <c r="J30" i="5"/>
  <c r="AG58" i="1" s="1"/>
  <c r="W32" i="1"/>
  <c r="J30" i="2"/>
  <c r="AG55" i="1"/>
  <c r="W31" i="1"/>
  <c r="AZ54" i="1"/>
  <c r="AV54" i="1"/>
  <c r="AK29" i="1"/>
  <c r="J39" i="5" l="1"/>
  <c r="J39" i="7"/>
  <c r="J39" i="3"/>
  <c r="BK91" i="4"/>
  <c r="J91" i="4"/>
  <c r="J59" i="4" s="1"/>
  <c r="J39" i="2"/>
  <c r="AN55" i="1"/>
  <c r="AN56" i="1"/>
  <c r="AN58" i="1"/>
  <c r="AN60" i="1"/>
  <c r="W29" i="1"/>
  <c r="AT54" i="1"/>
  <c r="J30" i="4" l="1"/>
  <c r="AG57" i="1"/>
  <c r="AN57" i="1"/>
  <c r="J39" i="4" l="1"/>
  <c r="AG54" i="1"/>
  <c r="AK26" i="1"/>
  <c r="AK35" i="1" s="1"/>
  <c r="AN54" i="1" l="1"/>
</calcChain>
</file>

<file path=xl/sharedStrings.xml><?xml version="1.0" encoding="utf-8"?>
<sst xmlns="http://schemas.openxmlformats.org/spreadsheetml/2006/main" count="10260" uniqueCount="1216">
  <si>
    <t>Export Komplet</t>
  </si>
  <si>
    <t>VZ</t>
  </si>
  <si>
    <t>2.0</t>
  </si>
  <si>
    <t>ZAMOK</t>
  </si>
  <si>
    <t>False</t>
  </si>
  <si>
    <t>{d571115b-4bc5-48ab-819f-a70cfaeea7f4}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</si>
  <si>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</si>
  <si>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</si>
  <si>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</si>
  <si>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</si>
  <si>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</si>
  <si>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</si>
  <si>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</si>
  <si>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</si>
  <si>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2023_003_VZ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</si>
  <si>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</si>
  <si>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</si>
  <si>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obecního rybníka - LBC Hejtmánkovice</t>
  </si>
  <si>
    <t>KSO:</t>
  </si>
  <si>
    <t>833 15</t>
  </si>
  <si>
    <t>CC-CZ:</t>
  </si>
  <si>
    <t/>
  </si>
  <si>
    <t>Místo:</t>
  </si>
  <si>
    <t>Hejtmánkovice</t>
  </si>
  <si>
    <t>Datum:</t>
  </si>
  <si>
    <t>19. 1. 2023</t>
  </si>
  <si>
    <t>Zadavatel:</t>
  </si>
  <si>
    <t>IČ:</t>
  </si>
  <si>
    <t>01312774</t>
  </si>
  <si>
    <t>Státní pozemkový úřad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</si>
  <si>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</si>
  <si>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</si>
  <si>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</si>
  <si>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</si>
  <si>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</si>
  <si>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</si>
  <si>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</si>
  <si>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76483711</t>
  </si>
  <si>
    <t>Jaroslav Kasl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</si>
  <si>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</si>
  <si>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</si>
  <si>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</si>
  <si>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</si>
  <si>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</si>
  <si>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</si>
  <si>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</si>
  <si>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</si>
  <si>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</si>
  <si>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</si>
  <si>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</si>
  <si>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</si>
  <si>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</si>
  <si>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</si>
  <si>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</si>
  <si>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</si>
  <si>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</si>
  <si>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</si>
  <si>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</si>
  <si>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</si>
  <si>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</si>
  <si>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</si>
  <si>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</si>
  <si>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</si>
  <si>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</si>
  <si>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</si>
  <si>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</si>
  <si>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</si>
  <si>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</si>
  <si>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</si>
  <si>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</si>
  <si>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</si>
  <si>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</si>
  <si>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</si>
  <si>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</si>
  <si>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</si>
  <si>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</si>
  <si>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</si>
  <si>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</si>
  <si>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</si>
  <si>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</t>
  </si>
  <si>
    <t>TĚŽBA SEDIMENTU</t>
  </si>
  <si>
    <t>ING</t>
  </si>
  <si>
    <t>1</t>
  </si>
  <si>
    <t>{3462e49c-6632-4679-82ed-b2fa439b324b}</t>
  </si>
  <si>
    <t>2</t>
  </si>
  <si>
    <t>SO 20</t>
  </si>
  <si>
    <t>HRÁZ</t>
  </si>
  <si>
    <t>{4abe4a38-8453-46e8-8f1f-99e255982581}</t>
  </si>
  <si>
    <t>SO 30</t>
  </si>
  <si>
    <t>SDRUŽENÝ OBJEKT</t>
  </si>
  <si>
    <t>{6eb3bf85-d88e-4f38-ad3e-c44471ff66ca}</t>
  </si>
  <si>
    <t>SO 40</t>
  </si>
  <si>
    <t>MOKŘAD</t>
  </si>
  <si>
    <t>{c9d841c1-855a-4f28-8274-5b45eb68b270}</t>
  </si>
  <si>
    <t>SO 50</t>
  </si>
  <si>
    <t>REVITALIZACE ZELENĚ</t>
  </si>
  <si>
    <t>{adfad813-2c1f-44e6-9307-1f9a3b102e07}</t>
  </si>
  <si>
    <t>VON</t>
  </si>
  <si>
    <t>VEDLEJŠÍ A OSTATNÍ NÁKLADY</t>
  </si>
  <si>
    <t>{ab6bfc70-d4ea-412b-b1f7-6999c9f17f9d}</t>
  </si>
  <si>
    <t>V_sedimentu</t>
  </si>
  <si>
    <t>objem odstranění sedimentu</t>
  </si>
  <si>
    <t>m3</t>
  </si>
  <si>
    <t>1803,2</t>
  </si>
  <si>
    <t>KRYCÍ LIST SOUPISU PRACÍ</t>
  </si>
  <si>
    <t>Objekt:</t>
  </si>
  <si>
    <t>SO 10 - TĚŽBA SEDIMENTU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</si>
  <si>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</si>
  <si>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</si>
  <si>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</si>
  <si>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</si>
  <si>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</si>
  <si>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</si>
  <si>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</si>
  <si>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</si>
  <si>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</si>
  <si>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</si>
  <si>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</si>
  <si>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</si>
  <si>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</si>
  <si>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</si>
  <si>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</si>
  <si>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</si>
  <si>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</si>
  <si>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</si>
  <si>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</si>
  <si>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</si>
  <si>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</si>
  <si>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</si>
  <si>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</si>
  <si>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</si>
  <si>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122703601</t>
  </si>
  <si>
    <t>Odstranění nánosů z vypuštěných vodních nádrží nebo rybníků s uložením do hromad na vzdálenost do 20 m ve výkopišti při únosnosti dna přes 15 kPa do 40 kPa</t>
  </si>
  <si>
    <t>CS ÚRS 2023 01</t>
  </si>
  <si>
    <t>4</t>
  </si>
  <si>
    <t>1388330571</t>
  </si>
  <si>
    <t>Online PSC</t>
  </si>
  <si>
    <t>https://podminky.urs.cz/item/CS_URS_2023_01/122703601</t>
  </si>
  <si>
    <t>P</t>
  </si>
  <si>
    <t>Poznámka k položce:_x000D_
Odkaz na dokumentaci viz poznámka "Rekapitulace stavby"</t>
  </si>
  <si>
    <t>VV</t>
  </si>
  <si>
    <t>těžba sedimentu ze dna nádrže</t>
  </si>
  <si>
    <t>"PF01" 31,984"m2"*25,00"m"</t>
  </si>
  <si>
    <t>"PF02" 17,760"m2"*25,00"m"</t>
  </si>
  <si>
    <t>"PF03" 11,056"m2"*25,00"m"</t>
  </si>
  <si>
    <t>"PF04" 11,328"m2"*25,00"m"</t>
  </si>
  <si>
    <t>Součet</t>
  </si>
  <si>
    <t>162253102</t>
  </si>
  <si>
    <t>Vodorovné přemístění nánosu z vodních nádrží nebo rybníků s vyklopením a hrubým urovnáním skládky při únosnosti dna přes 15 do 40 kPa, na vzdálenost přes 20 do 40 m</t>
  </si>
  <si>
    <t>-1108126702</t>
  </si>
  <si>
    <t>https://podminky.urs.cz/item/CS_URS_2023_01/162253102</t>
  </si>
  <si>
    <t>3</t>
  </si>
  <si>
    <t>162253902</t>
  </si>
  <si>
    <t>Vodorovné přemístění nánosu z vodních nádrží nebo rybníků s vyklopením a hrubým urovnáním skládky Příplatek k ceně -3102 za každých dalších i započatých 10 m přes 40 m</t>
  </si>
  <si>
    <t>-472223362</t>
  </si>
  <si>
    <t>https://podminky.urs.cz/item/CS_URS_2023_01/162253902</t>
  </si>
  <si>
    <t>1803,2*2 "Přepočtené koeficientem množství</t>
  </si>
  <si>
    <t>167151111</t>
  </si>
  <si>
    <t>Nakládání, skládání a překládání neulehlého výkopku nebo sypaniny strojně nakládání, množství přes 100 m3, z hornin třídy těžitelnosti I, skupiny 1 až 3</t>
  </si>
  <si>
    <t>-459751175</t>
  </si>
  <si>
    <t>https://podminky.urs.cz/item/CS_URS_2023_01/167151111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</si>
  <si>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</si>
  <si>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</si>
  <si>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</si>
  <si>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-153969663</t>
  </si>
  <si>
    <t>https://podminky.urs.cz/item/CS_URS_2023_01/162751117</t>
  </si>
  <si>
    <t>"nánosy" 1803,200</t>
  </si>
  <si>
    <t>6</t>
  </si>
  <si>
    <t>171201201</t>
  </si>
  <si>
    <t>Uložení sypaniny na skládky nebo meziskládky bez hutnění s upravením uložené sypaniny do předepsaného tvaru</t>
  </si>
  <si>
    <t>-1566184896</t>
  </si>
  <si>
    <t>https://podminky.urs.cz/item/CS_URS_2023_01/171201201</t>
  </si>
  <si>
    <t>7</t>
  </si>
  <si>
    <t>181301111</t>
  </si>
  <si>
    <t>Rozprostření a urovnání ornice v rovině nebo ve svahu sklonu do 1:5 strojně při souvislé ploše přes 500 m2, tl. vrstvy do 200 mm</t>
  </si>
  <si>
    <t>m2</t>
  </si>
  <si>
    <t>1017378771</t>
  </si>
  <si>
    <t>https://podminky.urs.cz/item/CS_URS_2023_01/181301111</t>
  </si>
  <si>
    <t>1803,200/0,10</t>
  </si>
  <si>
    <t>V_přebytek_výk_SO30</t>
  </si>
  <si>
    <t>přebytek výkopku z SO-30</t>
  </si>
  <si>
    <t>209,705</t>
  </si>
  <si>
    <t>V_přebytek_výk_SO40</t>
  </si>
  <si>
    <t>přebytek výkopku z SO-40</t>
  </si>
  <si>
    <t>245,49</t>
  </si>
  <si>
    <t>SO 20 - HRÁZ</t>
  </si>
  <si>
    <t xml:space="preserve">    4 - Vodorovné konstrukce</t>
  </si>
  <si>
    <t xml:space="preserve">    998 - Přesun hmot</t>
  </si>
  <si>
    <t>121151125</t>
  </si>
  <si>
    <t>Sejmutí ornice strojně při souvislé ploše přes 500 m2, tl. vrstvy přes 250 do 300 mm</t>
  </si>
  <si>
    <t>1658265437</t>
  </si>
  <si>
    <t>https://podminky.urs.cz/item/CS_URS_2023_01/121151125</t>
  </si>
  <si>
    <t>21,00*27,00</t>
  </si>
  <si>
    <t>19,00*15,00</t>
  </si>
  <si>
    <t>122251104</t>
  </si>
  <si>
    <t>Odkopávky a prokopávky nezapažené strojně v hornině třídy těžitelnosti I skupiny 3 přes 100 do 500 m3</t>
  </si>
  <si>
    <t>-787109409</t>
  </si>
  <si>
    <t>https://podminky.urs.cz/item/CS_URS_2023_01/122251104</t>
  </si>
  <si>
    <t>těžba návodní líc hráze vč. záhozové patky</t>
  </si>
  <si>
    <t>"řez R1" 6,22"m2"*14,00"m"</t>
  </si>
  <si>
    <t>"řez R2" 2,79"m2"*14,00"m"</t>
  </si>
  <si>
    <t>Mezisoučet</t>
  </si>
  <si>
    <t>těžba tvarování tělesa hráze vč. záhozové patky na p.č. 1149/1 (odhad průměrem dle R1+R2)</t>
  </si>
  <si>
    <t>4,50"m2"*28,60</t>
  </si>
  <si>
    <t>V_těžba_hráz</t>
  </si>
  <si>
    <t>162201301</t>
  </si>
  <si>
    <t>Vodorovné přemístění lesní hrabanky bez naložení, avšak se složením, na vzdálenost přes 20 do 50 m</t>
  </si>
  <si>
    <t>1830813007</t>
  </si>
  <si>
    <t>https://podminky.urs.cz/item/CS_URS_2023_01/162201301</t>
  </si>
  <si>
    <t>přebytek výkopku z SO-30 Sdružený objekt</t>
  </si>
  <si>
    <t>162301301</t>
  </si>
  <si>
    <t>Vodorovné přemístění lesní hrabanky bez naložení, avšak se složením, na vzdálenost přes 50 do 500 m</t>
  </si>
  <si>
    <t>-355220620</t>
  </si>
  <si>
    <t>https://podminky.urs.cz/item/CS_URS_2023_01/162301301</t>
  </si>
  <si>
    <t>část přebytku výkopku z SO-40 Mokřad</t>
  </si>
  <si>
    <t>-1238088864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</si>
  <si>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</si>
  <si>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</si>
  <si>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1381038124</t>
  </si>
  <si>
    <t>https://podminky.urs.cz/item/CS_URS_2023_01/171103201</t>
  </si>
  <si>
    <t>násypy dle STZ (na úroveň stávajícího humózního horizontu)</t>
  </si>
  <si>
    <t>"řez R1" 20,90"m2"*14,00"m"</t>
  </si>
  <si>
    <t>"řez R2" 13,50"m2"*14,00"m"</t>
  </si>
  <si>
    <t>násypy tvarování tělesa hráze na p.č. 1149/1 (odhad dle R2)</t>
  </si>
  <si>
    <t>0,90"m2"*28,60</t>
  </si>
  <si>
    <t>182251101</t>
  </si>
  <si>
    <t>Svahování trvalých svahů do projektovaných profilů strojně s potřebným přemístěním výkopku při svahování násypů v jakékoliv hornině</t>
  </si>
  <si>
    <t>174417449</t>
  </si>
  <si>
    <t>https://podminky.urs.cz/item/CS_URS_2023_01/182251101</t>
  </si>
  <si>
    <t>"dno" 3000,00</t>
  </si>
  <si>
    <t>hráz</t>
  </si>
  <si>
    <t>"řez R1" (10,40+5,40)"m"*14,00"m"</t>
  </si>
  <si>
    <t>"řez R2" (10,70+3,10)"m"*14,00"m"</t>
  </si>
  <si>
    <t>tvarování tělesa hráze na p.č. 1149/1 (odhad dle R1)</t>
  </si>
  <si>
    <t>10,40"m"*28,60"m"</t>
  </si>
  <si>
    <t>8</t>
  </si>
  <si>
    <t>181151321</t>
  </si>
  <si>
    <t>Plošná úprava terénu v zemině skupiny 1 až 4 s urovnáním povrchu bez doplnění ornice souvislé plochy přes 500 m2 při nerovnostech terénu přes 100 do 150 mm v rovině nebo na svahu do 1:5</t>
  </si>
  <si>
    <t>713961933</t>
  </si>
  <si>
    <t>https://podminky.urs.cz/item/CS_URS_2023_01/181151321</t>
  </si>
  <si>
    <t>"koruna" 42,00*16,00</t>
  </si>
  <si>
    <t>9</t>
  </si>
  <si>
    <t>181301115</t>
  </si>
  <si>
    <t>Rozprostření a urovnání ornice v rovině nebo ve svahu sklonu do 1:5 strojně při souvislé ploše přes 500 m2, tl. vrstvy přes 250 do 300 mm</t>
  </si>
  <si>
    <t>-458008949</t>
  </si>
  <si>
    <t>https://podminky.urs.cz/item/CS_URS_2023_01/181301115</t>
  </si>
  <si>
    <t>10</t>
  </si>
  <si>
    <t>181411131</t>
  </si>
  <si>
    <t>Založení trávníku na půdě předem připravené plochy do 1000 m2 výsevem včetně utažení parkového v rovině nebo na svahu do 1:5</t>
  </si>
  <si>
    <t>-1344778282</t>
  </si>
  <si>
    <t>https://podminky.urs.cz/item/CS_URS_2023_01/181411131</t>
  </si>
  <si>
    <t>11</t>
  </si>
  <si>
    <t>M</t>
  </si>
  <si>
    <t>00572410</t>
  </si>
  <si>
    <t>osivo směs travní parková</t>
  </si>
  <si>
    <t>kg</t>
  </si>
  <si>
    <t>1436602672</t>
  </si>
  <si>
    <t>672,00*0,015 "Přepočtené koeficientem množství</t>
  </si>
  <si>
    <t>12</t>
  </si>
  <si>
    <t>181111122</t>
  </si>
  <si>
    <t>Plošná úprava terénu v zemině skupiny 1 až 4 s urovnáním povrchu bez doplnění ornice souvislé plochy do 500 m2 při nerovnostech terénu přes 100 do 150 mm na svahu přes 1:5 do 1:2</t>
  </si>
  <si>
    <t>-394396452</t>
  </si>
  <si>
    <t>https://podminky.urs.cz/item/CS_URS_2023_01/181111122</t>
  </si>
  <si>
    <t>ohumusování vzdušního líce hráze</t>
  </si>
  <si>
    <t>42,00*3,50</t>
  </si>
  <si>
    <t>13</t>
  </si>
  <si>
    <t>182303112</t>
  </si>
  <si>
    <t>Doplnění zeminy nebo substrátu na travnatých plochách tloušťky do 50 mm na svahu přes 1:5 do 1:2</t>
  </si>
  <si>
    <t>-216233240</t>
  </si>
  <si>
    <t>https://podminky.urs.cz/item/CS_URS_2023_01/182303112</t>
  </si>
  <si>
    <t>14</t>
  </si>
  <si>
    <t>182351025</t>
  </si>
  <si>
    <t>Rozprostření a urovnání ornice ve svahu sklonu přes 1:5 strojně při souvislé ploše do 100 m2, tl. vrstvy přes 250 do 300 mm</t>
  </si>
  <si>
    <t>1346277653</t>
  </si>
  <si>
    <t>https://podminky.urs.cz/item/CS_URS_2023_01/182351025</t>
  </si>
  <si>
    <t>181411132</t>
  </si>
  <si>
    <t>Založení trávníku na půdě předem připravené plochy do 1000 m2 výsevem včetně utažení parkového na svahu přes 1:5 do 1:2</t>
  </si>
  <si>
    <t>229594734</t>
  </si>
  <si>
    <t>https://podminky.urs.cz/item/CS_URS_2023_01/181411132</t>
  </si>
  <si>
    <t>16</t>
  </si>
  <si>
    <t>68022942</t>
  </si>
  <si>
    <t>147,00*0,030 "Přepočtené koeficientem množství</t>
  </si>
  <si>
    <t>Vodorovné konstrukce</t>
  </si>
  <si>
    <t>17</t>
  </si>
  <si>
    <t>457541111</t>
  </si>
  <si>
    <t>Filtrační vrstvy jakékoliv tloušťky a sklonu ze štěrkodrti bez zhutnění, frakce od 0-22 do 0-63 mm</t>
  </si>
  <si>
    <t>1113013308</t>
  </si>
  <si>
    <t>https://podminky.urs.cz/item/CS_URS_2023_01/457541111</t>
  </si>
  <si>
    <t>návodní líc hráze</t>
  </si>
  <si>
    <t>"řez R1" 3,33"m2"*14,00"m"</t>
  </si>
  <si>
    <t>"řez R2" 3,43"m2"*14,00"m"</t>
  </si>
  <si>
    <t>návodní líc tvarování tělesa hráze na p.č. 1149/1 (odhad dle R1)</t>
  </si>
  <si>
    <t>3,33"m2"*28,60"m"</t>
  </si>
  <si>
    <t>18</t>
  </si>
  <si>
    <t>462511270</t>
  </si>
  <si>
    <t>Zához z lomového kamene neupraveného záhozového bez proštěrkování z terénu, hmotnosti jednotlivých kamenů do 200 kg</t>
  </si>
  <si>
    <t>-652924456</t>
  </si>
  <si>
    <t>https://podminky.urs.cz/item/CS_URS_2023_01/462511270</t>
  </si>
  <si>
    <t>zához z LK 50-80kg do záhozové patky LK 80-200kg</t>
  </si>
  <si>
    <t>"řez R1" 5,67"m2"*14,00"m"</t>
  </si>
  <si>
    <t>"řez R2" 5,68"m2"*14,00"m"</t>
  </si>
  <si>
    <t>5,67"m2"*28,60"m"</t>
  </si>
  <si>
    <t>19</t>
  </si>
  <si>
    <t>462519002</t>
  </si>
  <si>
    <t>Zához z lomového kamene neupraveného záhozového Příplatek k cenám za urovnání viditelných ploch záhozu z kamene, hmotnosti jednotlivých kamenů do 200 kg</t>
  </si>
  <si>
    <t>67242404</t>
  </si>
  <si>
    <t>https://podminky.urs.cz/item/CS_URS_2023_01/462519002</t>
  </si>
  <si>
    <t>"řez R1" 10,40"m"*14,00"m"</t>
  </si>
  <si>
    <t>"řez R2" 10,70"m"*14,00"m"</t>
  </si>
  <si>
    <t>998</t>
  </si>
  <si>
    <t>Přesun hmot</t>
  </si>
  <si>
    <t>20</t>
  </si>
  <si>
    <t>998332011</t>
  </si>
  <si>
    <t>Přesun hmot pro úpravy vodních toků a kanály, hráze rybníků apod. dopravní vzdálenost do 500 m</t>
  </si>
  <si>
    <t>t</t>
  </si>
  <si>
    <t>273661560</t>
  </si>
  <si>
    <t>https://podminky.urs.cz/item/CS_URS_2023_01/998332011</t>
  </si>
  <si>
    <t>prum_tl_záh_břeh_RP</t>
  </si>
  <si>
    <t>průměrná tl. záhozu na březích koryta pod rámovým propustkem</t>
  </si>
  <si>
    <t>0,75</t>
  </si>
  <si>
    <t>V_žb_zákl_desky</t>
  </si>
  <si>
    <t>objem žb - základové desky</t>
  </si>
  <si>
    <t>5,074</t>
  </si>
  <si>
    <t>V_žb_zákl_pasy</t>
  </si>
  <si>
    <t>objem žb - základové pasy</t>
  </si>
  <si>
    <t>5,49</t>
  </si>
  <si>
    <t>SO 30 - SDRUŽENÝ OBJEKT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</si>
  <si>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</si>
  <si>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</si>
  <si>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</si>
  <si>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</si>
  <si>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  96 - Bourání konstrukcí</t>
  </si>
  <si>
    <t xml:space="preserve">    997 - Přesun sutě</t>
  </si>
  <si>
    <t>PSV - Práce a dodávky PSV</t>
  </si>
  <si>
    <t xml:space="preserve">    767 - Konstrukce zámečnické</t>
  </si>
  <si>
    <t>115001105</t>
  </si>
  <si>
    <t>Převedení vody potrubím průměru DN přes 300 do 600</t>
  </si>
  <si>
    <t>m</t>
  </si>
  <si>
    <t>-1628059709</t>
  </si>
  <si>
    <t>https://podminky.urs.cz/item/CS_URS_2023_01/115001105</t>
  </si>
  <si>
    <t>32,00</t>
  </si>
  <si>
    <t>122211101</t>
  </si>
  <si>
    <t>Odkopávky a prokopávky ručně zapažené i nezapažené v hornině třídy těžitelnosti I skupiny 3</t>
  </si>
  <si>
    <t>1351874848</t>
  </si>
  <si>
    <t>https://podminky.urs.cz/item/CS_URS_2023_01/122211101</t>
  </si>
  <si>
    <t>objem otevřeného nezapaž. výkopu (60°), plocha v příč. řezu (R1-b.4) = 43,06m2 (bez ornice tl. 300mm) na dl. 20,50m, pro rámový propustek</t>
  </si>
  <si>
    <t>prům.v = 43,06/20,50=2,10m</t>
  </si>
  <si>
    <t>((3,70+2*1,21)+3,70)*2,10/2*20,50</t>
  </si>
  <si>
    <t>odpočet objemu bet. kce pův. regulačního objektu</t>
  </si>
  <si>
    <t>-2,00</t>
  </si>
  <si>
    <t>odpočet objemu "vzduchu" nade dnem v úseku pod pův. regulačním objektem</t>
  </si>
  <si>
    <t>-7,10*2,00*(2,10-0,97)</t>
  </si>
  <si>
    <t>odkop koryta pod propustkem na úroveň terénu pod zához z LK a založení gabionových stěn</t>
  </si>
  <si>
    <t>dno:</t>
  </si>
  <si>
    <t>1,35*2,00*5,50</t>
  </si>
  <si>
    <t>LB:</t>
  </si>
  <si>
    <t>1,35*(6,50+0,00)/2*5,50</t>
  </si>
  <si>
    <t>(6,50*1,05/2+0,00)/2*5,50</t>
  </si>
  <si>
    <t>PB:</t>
  </si>
  <si>
    <t>(6,50*0,30/2+0,00)/2*5,50</t>
  </si>
  <si>
    <t>131251102</t>
  </si>
  <si>
    <t>Hloubení nezapažených jam a zářezů strojně s urovnáním dna do předepsaného profilu a spádu v hornině třídy těžitelnosti I skupiny 3 přes 20 do 50 m3</t>
  </si>
  <si>
    <t>303414034</t>
  </si>
  <si>
    <t>https://podminky.urs.cz/item/CS_URS_2023_01/131251102</t>
  </si>
  <si>
    <t>výkop pro základ sdruženého objektu</t>
  </si>
  <si>
    <t>(4,33+2*0,40+2*0,60)*(3,10+2*0,60)*0,75</t>
  </si>
  <si>
    <t>132251251</t>
  </si>
  <si>
    <t>Hloubení nezapažených rýh šířky přes 800 do 2 000 mm strojně s urovnáním dna do předepsaného profilu a spádu v hornině třídy těžitelnosti I skupiny 3 do 20 m3</t>
  </si>
  <si>
    <t>-1186136937</t>
  </si>
  <si>
    <t>https://podminky.urs.cz/item/CS_URS_2023_01/132251251</t>
  </si>
  <si>
    <t>výkop pro základ opěrné zdi</t>
  </si>
  <si>
    <t>(0,50*1,50*(6,80+1,00))*2</t>
  </si>
  <si>
    <t>17110310R</t>
  </si>
  <si>
    <t>Hrázky v korytech nebo v nádržích z horniny tř. 1 až 4</t>
  </si>
  <si>
    <t>634595648</t>
  </si>
  <si>
    <t>https://podminky.urs.cz/item/CS_URS_2023_01/17110310R</t>
  </si>
  <si>
    <t>"horní" (1,00+3,00)*1,00/2*19,00</t>
  </si>
  <si>
    <t>"dolní" (1,00+3,00)*1,00/2*3,00</t>
  </si>
  <si>
    <t>174151101</t>
  </si>
  <si>
    <t>Zásyp sypaninou z jakékoliv horniny strojně s uložením výkopku ve vrstvách se zhutněním jam, šachet, rýh nebo kolem objektů v těchto vykopávkách</t>
  </si>
  <si>
    <t>1391857517</t>
  </si>
  <si>
    <t>https://podminky.urs.cz/item/CS_URS_2023_01/174151101</t>
  </si>
  <si>
    <t>zásyp základu vlastního sdruženého objektu</t>
  </si>
  <si>
    <t>(4,325+2*0,40+2*0,60)*(3,10+2*0,60)*1,20 - 0,30*(4,325+2*0,40)*3,10 - 0,40*((4,325+0,40)+(2,50+0,30))*2*0,90</t>
  </si>
  <si>
    <t>zásyp výkopu zeminou vhodnou dle ČSN 752410 (předpoklad využití zemního výkopku), hutnění po vrstvách na 95% PS</t>
  </si>
  <si>
    <t>potřeba objemu zásypu rámového propustku dle příčného řezu na původní stav:</t>
  </si>
  <si>
    <t>objem otevřeného nezapaž. výkopu (60°), bez ornice, na délku 20,50m</t>
  </si>
  <si>
    <t>(3,70+6,12)*2,10/2*20,50</t>
  </si>
  <si>
    <t>odpočet části objemu nového rámového propustku</t>
  </si>
  <si>
    <t>-2,50*1,90*20,50</t>
  </si>
  <si>
    <t>odpočet objemu podkladní desky pod rámový propustek</t>
  </si>
  <si>
    <t>-0,20*3,70*20,50</t>
  </si>
  <si>
    <t>odpočet části objemu sdruženého objektu</t>
  </si>
  <si>
    <t>-2,07*3,10*4,735</t>
  </si>
  <si>
    <t>bilance zemních prací: objem výkopů - objem zásypů</t>
  </si>
  <si>
    <t>(193,33+75,177+20,414+11,7) - 90,90</t>
  </si>
  <si>
    <t>Zakládání</t>
  </si>
  <si>
    <t>213141139R</t>
  </si>
  <si>
    <t>Zřízení vrstvy z geotextilie filtrační, separační, odvodňovací, ochranné, výztužné nebo protierozní na rubu gabionové zdi</t>
  </si>
  <si>
    <t>654726092</t>
  </si>
  <si>
    <t>https://podminky.urs.cz/item/CS_URS_2023_01/213141139R</t>
  </si>
  <si>
    <t>25,00*2</t>
  </si>
  <si>
    <t>69311082</t>
  </si>
  <si>
    <t>geotextilie netkaná separační, ochranná, filtrační, drenážní PP 500g/m2</t>
  </si>
  <si>
    <t>447237817</t>
  </si>
  <si>
    <t>2*25,00</t>
  </si>
  <si>
    <t>50*1,3 "Přepočtené koeficientem množství</t>
  </si>
  <si>
    <t>Svislé a kompletní konstrukce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</si>
  <si>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</si>
  <si>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</si>
  <si>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294299703</t>
  </si>
  <si>
    <t>https://podminky.urs.cz/item/CS_URS_2023_01/321321116</t>
  </si>
  <si>
    <t>kce sdruženého objektu z žb C30/37 XC4, XF3, XA1</t>
  </si>
  <si>
    <t>"čelní stěna:" 0,40*(3,10-0,40)*2,07</t>
  </si>
  <si>
    <t>"boční stěny k výškovému lomu:" 0,30*2,75*2,07*2</t>
  </si>
  <si>
    <t>"boční stěny od výškového lomu:" 0,30*0,60*1,585/2*2</t>
  </si>
  <si>
    <t>"zadní stěna:" 0,30*0,405*3,10+0,36*0,36*2,50*2</t>
  </si>
  <si>
    <t>3213211R1</t>
  </si>
  <si>
    <t xml:space="preserve">Konstrukce vodních staveb z betonu přehrad, jezů a plavebních komor, spodní stavby vodních elektráren, jader přehrad, odběrných věží a výpustných zařízení, opěrných zdí, šachet, šachtic a ostatních konstrukcí železového - příplatek za zaoblení přelivné hrany </t>
  </si>
  <si>
    <t>-1850170656</t>
  </si>
  <si>
    <t>https://podminky.urs.cz/item/CS_URS_2023_01/3213211R1</t>
  </si>
  <si>
    <t>"přelivná hrana včetně bednění" 2*4,00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</si>
  <si>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</si>
  <si>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</si>
  <si>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-688608933</t>
  </si>
  <si>
    <t>https://podminky.urs.cz/item/CS_URS_2023_01/321351010</t>
  </si>
  <si>
    <t>kce sdruženého objektu - vně</t>
  </si>
  <si>
    <t>((3,10-0,40)+(0,40+2,75)*2)*2,07</t>
  </si>
  <si>
    <t>0,40*2,07*2</t>
  </si>
  <si>
    <t>(1,585*2,07+1,585*0,60/2)*2</t>
  </si>
  <si>
    <t>0,30*(2,25+0,405)*2</t>
  </si>
  <si>
    <t>0,405*2,50</t>
  </si>
  <si>
    <t>kce sdruženého objektu - vni</t>
  </si>
  <si>
    <t>((2,50-0,40)+(2,75*2))*2,07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</si>
  <si>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</si>
  <si>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</si>
  <si>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263550753</t>
  </si>
  <si>
    <t>https://podminky.urs.cz/item/CS_URS_2023_01/321352010</t>
  </si>
  <si>
    <t>56,256</t>
  </si>
  <si>
    <t>321366111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</si>
  <si>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</si>
  <si>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-1619337734</t>
  </si>
  <si>
    <t>https://podminky.urs.cz/item/CS_URS_2023_01/321366111</t>
  </si>
  <si>
    <t>kce sdruženého objektu - J d 10mm</t>
  </si>
  <si>
    <t>6,962*10"kg/m3"/1000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</si>
  <si>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</si>
  <si>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</si>
  <si>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1097983895</t>
  </si>
  <si>
    <t>https://podminky.urs.cz/item/CS_URS_2023_01/321368211</t>
  </si>
  <si>
    <t>kce sdruženého objektu - KARI 100/100/8</t>
  </si>
  <si>
    <t>6,962*35"kg/m3"/1000*1,05</t>
  </si>
  <si>
    <t>327215111</t>
  </si>
  <si>
    <t>Opěrné zdi z drátokamenných gravitačních konstrukcí (gabionů) z lomového kamene neupraveného výplňového na sucho ze splétané dvouzákrutové ocelové sítě s povrchovou úpravou galfan</t>
  </si>
  <si>
    <t>328626487</t>
  </si>
  <si>
    <t>https://podminky.urs.cz/item/CS_URS_2023_01/327215111</t>
  </si>
  <si>
    <t>stěna LB+PB</t>
  </si>
  <si>
    <t>(0,50*1,50*6,80*2)*2</t>
  </si>
  <si>
    <t>(0,50*1,00*6,80*2)*2</t>
  </si>
  <si>
    <t>(0,50*1,00*5,90)*2</t>
  </si>
  <si>
    <t>(0,51*1,00*4,90)*2</t>
  </si>
  <si>
    <t>(0,50*0,50*1,90)*2</t>
  </si>
  <si>
    <t>(0,36*0,50*0,90)*2</t>
  </si>
  <si>
    <t>stěna nad rámem propustku</t>
  </si>
  <si>
    <t>0,50*1,00*2,75</t>
  </si>
  <si>
    <t>0,50*0,50*2,75</t>
  </si>
  <si>
    <t>389121112</t>
  </si>
  <si>
    <t>Osazení dílců rámové konstrukce propustků a podchodů hmotnosti jednotlivě přes 5 do 10 t</t>
  </si>
  <si>
    <t>kus</t>
  </si>
  <si>
    <t>991187412</t>
  </si>
  <si>
    <t>https://podminky.urs.cz/item/CS_URS_2023_01/389121112</t>
  </si>
  <si>
    <t>15,00</t>
  </si>
  <si>
    <t>59383451</t>
  </si>
  <si>
    <t>propust rámová 1,00x2,00x2,00m</t>
  </si>
  <si>
    <t>250097794</t>
  </si>
  <si>
    <t>452311151</t>
  </si>
  <si>
    <t>Podkladní a zajišťovací konstrukce z betonu prostého v otevřeném výkopu bez zvýšených nároků na prostředí desky pod potrubí, stoky a drobné objekty z betonu tř. C 20/25</t>
  </si>
  <si>
    <t>-1996615153</t>
  </si>
  <si>
    <t>https://podminky.urs.cz/item/CS_URS_2023_01/452311151</t>
  </si>
  <si>
    <t>základ opěrné zdi</t>
  </si>
  <si>
    <t>((0,50+0,35)*1,495/2*(6,80+1,00))*2</t>
  </si>
  <si>
    <t>podkladní bet. lože pod rámový  propustek</t>
  </si>
  <si>
    <t>0,20*3,70*14,50</t>
  </si>
  <si>
    <t>452321171</t>
  </si>
  <si>
    <t>Podkladní a zajišťovací konstrukce z betonu železového v otevřeném výkopu bez zvýšených nároků na prostředí desky pod potrubí, stoky a drobné objekty z betonu tř. C 30/37</t>
  </si>
  <si>
    <t>-566169323</t>
  </si>
  <si>
    <t>https://podminky.urs.cz/item/CS_URS_2023_01/452321171</t>
  </si>
  <si>
    <t>deska základu sdruženého objektu žb C30/37 XC4, XF3, XA1</t>
  </si>
  <si>
    <t>0,30*5,125*3,30</t>
  </si>
  <si>
    <t>452323171</t>
  </si>
  <si>
    <t>Podkladní a zajišťovací konstrukce z betonu železového v otevřeném výkopu bez zvýšených nároků na prostředí bloky pro potrubí z betonu tř. C 30/37</t>
  </si>
  <si>
    <t>-522303909</t>
  </si>
  <si>
    <t>https://podminky.urs.cz/item/CS_URS_2023_01/452323171</t>
  </si>
  <si>
    <t>pasy základu sdruženého objektu žb C30/37 XC4, XF3, XA1</t>
  </si>
  <si>
    <t>0,40*((4,325+0,40)+(2,50+0,40))*2*0,90</t>
  </si>
  <si>
    <t>452351101</t>
  </si>
  <si>
    <t>Bednění podkladních a zajišťovacích konstrukcí v otevřeném výkopu desek nebo sedlových loží pod potrubí, stoky a drobné objekty</t>
  </si>
  <si>
    <t>548668337</t>
  </si>
  <si>
    <t>https://podminky.urs.cz/item/CS_URS_2023_01/452351101</t>
  </si>
  <si>
    <t>((0,50+0,35)*(6,80+1,00))*2+((0,50+0,35)*1,495/2*4)</t>
  </si>
  <si>
    <t>podkladní bet. lože pod rámový propustek</t>
  </si>
  <si>
    <t>(0,20*14,50+0,20*3,70)*2</t>
  </si>
  <si>
    <t>22</t>
  </si>
  <si>
    <t>452353101</t>
  </si>
  <si>
    <t>Bednění podkladních a zajišťovacích konstrukcí v otevřeném výkopu bloků pro potrubí</t>
  </si>
  <si>
    <t>702837613</t>
  </si>
  <si>
    <t>https://podminky.urs.cz/item/CS_URS_2023_01/452353101</t>
  </si>
  <si>
    <t>pasy základu sdruženého objektu</t>
  </si>
  <si>
    <t>1,20*(5,125+3,30)*2</t>
  </si>
  <si>
    <t>0,90*(4,325+2,50)*2</t>
  </si>
  <si>
    <t>23</t>
  </si>
  <si>
    <t>452368113</t>
  </si>
  <si>
    <t>Výztuž podkladních desek, bloků nebo pražců v otevřeném výkopu z betonářské oceli 10 505 (R) nebo BSt 500</t>
  </si>
  <si>
    <t>387332880</t>
  </si>
  <si>
    <t>https://podminky.urs.cz/item/CS_URS_2023_01/452368113</t>
  </si>
  <si>
    <t>základ sdruženého objektu - J d 10mm</t>
  </si>
  <si>
    <t>(V_žb_zákl_pasy+V_žb_zákl_desky)*10"kg/m3"/1000</t>
  </si>
  <si>
    <t>24</t>
  </si>
  <si>
    <t>452368211</t>
  </si>
  <si>
    <t>Výztuž podkladních desek, bloků nebo pražců v otevřeném výkopu ze svařovaných sítí typu Kari</t>
  </si>
  <si>
    <t>1424648487</t>
  </si>
  <si>
    <t>https://podminky.urs.cz/item/CS_URS_2023_01/452368211</t>
  </si>
  <si>
    <t>základ sdruženého objektu - KARI 100/100/8</t>
  </si>
  <si>
    <t>(V_žb_zákl_pasy+V_žb_zákl_desky)*35"kg/m3"/1000*1,05</t>
  </si>
  <si>
    <t>25</t>
  </si>
  <si>
    <t>-669545759</t>
  </si>
  <si>
    <t>koryto pod rámovým propustkem</t>
  </si>
  <si>
    <t>0,50*2,00*5,00</t>
  </si>
  <si>
    <t>břehy:</t>
  </si>
  <si>
    <t>prum_tl_záh_břeh_RP*12,20"m2"*2</t>
  </si>
  <si>
    <t>"průměrná tl. záhozu na březích =" 0,50+0,50/2</t>
  </si>
  <si>
    <t>26</t>
  </si>
  <si>
    <t>930770301</t>
  </si>
  <si>
    <t>2,00*5,00</t>
  </si>
  <si>
    <t>12,20"m2"*2</t>
  </si>
  <si>
    <t>Úpravy povrchů, podlahy a osazování výplní</t>
  </si>
  <si>
    <t>27</t>
  </si>
  <si>
    <t>62761111R2</t>
  </si>
  <si>
    <t>Ochranný nátěr dvojnásobný vápenným mlékem povrchů betonových konstrukcí vnějších</t>
  </si>
  <si>
    <t>-1665717293</t>
  </si>
  <si>
    <t>https://podminky.urs.cz/item/CS_URS_2023_01/62761111R2</t>
  </si>
  <si>
    <t xml:space="preserve">žb kce rámového propustku </t>
  </si>
  <si>
    <t>2,50*3*15,00</t>
  </si>
  <si>
    <t>Ostatní konstrukce a práce, bourání</t>
  </si>
  <si>
    <t>28</t>
  </si>
  <si>
    <t>934956124</t>
  </si>
  <si>
    <t>Přepadová a ochranná zařízení nádrží dřevěná hradítka (dluže požeráku) š.150 mm, bez nátěru, s potřebným kováním z dubového dřeva, tl. 50 mm</t>
  </si>
  <si>
    <t>1819352402</t>
  </si>
  <si>
    <t>https://podminky.urs.cz/item/CS_URS_2023_01/934956124</t>
  </si>
  <si>
    <t>dvojitá dlužová stěna požeráku</t>
  </si>
  <si>
    <t>0,50*(2,65+1,95)</t>
  </si>
  <si>
    <t>29</t>
  </si>
  <si>
    <t>953334191R</t>
  </si>
  <si>
    <t xml:space="preserve">Bobtnavý těsnící pás do pracovních spar betonových kcí bentonitový </t>
  </si>
  <si>
    <t>1273456336</t>
  </si>
  <si>
    <t>https://podminky.urs.cz/item/CS_URS_2023_01/953334191R</t>
  </si>
  <si>
    <t>mezi jednotlivé žb rámy a podkladní desku</t>
  </si>
  <si>
    <t>2,50*15</t>
  </si>
  <si>
    <t>96</t>
  </si>
  <si>
    <t>Bourání konstrukcí</t>
  </si>
  <si>
    <t>30</t>
  </si>
  <si>
    <t>960111221R1</t>
  </si>
  <si>
    <t>Bourání konstrukcí vodních staveb s naložením vybouraných hmot a suti na dopravní prostředek nebo s odklizením na hromady do vzdálenosti 20 m betonových a železobetonových</t>
  </si>
  <si>
    <t>-57255698</t>
  </si>
  <si>
    <t>https://podminky.urs.cz/item/CS_URS_2023_01/960111221R1</t>
  </si>
  <si>
    <t>stávající bet. regulační objekt, dle STZ</t>
  </si>
  <si>
    <t>2,00</t>
  </si>
  <si>
    <t>997</t>
  </si>
  <si>
    <t>Přesun sutě</t>
  </si>
  <si>
    <t>31</t>
  </si>
  <si>
    <t>997013511</t>
  </si>
  <si>
    <t>Odvoz suti a vybouraných hmot z meziskládky na skládku s naložením a se složením, na vzdálenost do 1 km</t>
  </si>
  <si>
    <t>687429553</t>
  </si>
  <si>
    <t>https://podminky.urs.cz/item/CS_URS_2023_01/997013511</t>
  </si>
  <si>
    <t>32</t>
  </si>
  <si>
    <t>997013509</t>
  </si>
  <si>
    <t>Odvoz suti a vybouraných hmot na skládku nebo meziskládku se složením, na vzdálenost Příplatek k ceně za každý další i započatý 1 km přes 1 km</t>
  </si>
  <si>
    <t>-1166451607</t>
  </si>
  <si>
    <t>https://podminky.urs.cz/item/CS_URS_2023_01/997013509</t>
  </si>
  <si>
    <t>5*24 "Přepočtené koeficientem množství</t>
  </si>
  <si>
    <t>33</t>
  </si>
  <si>
    <t>997013602</t>
  </si>
  <si>
    <t>Poplatek za uložení stavebního odpadu na skládce (skládkovné) z armovaného betonu zatříděného do Katalogu odpadů pod kódem 17 01 01</t>
  </si>
  <si>
    <t>-45738091</t>
  </si>
  <si>
    <t>https://podminky.urs.cz/item/CS_URS_2023_01/997013602</t>
  </si>
  <si>
    <t>34</t>
  </si>
  <si>
    <t>1109679865</t>
  </si>
  <si>
    <t>PSV</t>
  </si>
  <si>
    <t>Práce a dodávky PSV</t>
  </si>
  <si>
    <t>767</t>
  </si>
  <si>
    <t>Konstrukce zámečnické</t>
  </si>
  <si>
    <t>35</t>
  </si>
  <si>
    <t>767995111</t>
  </si>
  <si>
    <t>Montáž ostatních atypických zámečnických konstrukcí hmotnosti do 5 kg</t>
  </si>
  <si>
    <t>1744154127</t>
  </si>
  <si>
    <t>https://podminky.urs.cz/item/CS_URS_2023_01/767995111</t>
  </si>
  <si>
    <t>zábradlí z OTB d 40, 3,43kg/m</t>
  </si>
  <si>
    <t>sloupek - gabionová stěna:</t>
  </si>
  <si>
    <t>9*(1,10+0,20)*3,43</t>
  </si>
  <si>
    <t>mezimadlo - gabionová stěna:</t>
  </si>
  <si>
    <t>2*1,29*3,43</t>
  </si>
  <si>
    <t>sloupek - sdružený objekt:</t>
  </si>
  <si>
    <t>5*(1,10+0,20)*3,43</t>
  </si>
  <si>
    <t>mezimadlo - sdružený objekt:</t>
  </si>
  <si>
    <t>2*1,40*3,43</t>
  </si>
  <si>
    <t>36</t>
  </si>
  <si>
    <t>767995112</t>
  </si>
  <si>
    <t>Montáž ostatních atypických zámečnických konstrukcí hmotnosti přes 5 do 10 kg</t>
  </si>
  <si>
    <t>1239485685</t>
  </si>
  <si>
    <t>https://podminky.urs.cz/item/CS_URS_2023_01/767995112</t>
  </si>
  <si>
    <t>vodící drážky pro dluže (vodorovné) - sdružený objekt, U 65, 7,09kg/m</t>
  </si>
  <si>
    <t>2*0,40*7,09</t>
  </si>
  <si>
    <t>horní madlo - gabionová stěna:</t>
  </si>
  <si>
    <t>1*2,58*3,43</t>
  </si>
  <si>
    <t>6*2,07*3,43</t>
  </si>
  <si>
    <t>horní madlo - sdružený objekt:</t>
  </si>
  <si>
    <t>2*1,85*3,43</t>
  </si>
  <si>
    <t>1*2,80*3,43</t>
  </si>
  <si>
    <t>37</t>
  </si>
  <si>
    <t>767995113</t>
  </si>
  <si>
    <t>Montáž ostatních atypických zámečnických konstrukcí hmotnosti přes 10 do 20 kg</t>
  </si>
  <si>
    <t>-1817959317</t>
  </si>
  <si>
    <t>https://podminky.urs.cz/item/CS_URS_2023_01/767995113</t>
  </si>
  <si>
    <t>vodící drážky pro dluže (svislé) - sdružený objekt, U 65, 7,09kg/m</t>
  </si>
  <si>
    <t>4*2,07*7,09</t>
  </si>
  <si>
    <t>38</t>
  </si>
  <si>
    <t>767995114</t>
  </si>
  <si>
    <t>Montáž ostatních atypických zámečnických konstrukcí hmotnosti přes 20 do 50 kg</t>
  </si>
  <si>
    <t>-1914791777</t>
  </si>
  <si>
    <t>https://podminky.urs.cz/item/CS_URS_2023_01/767995114</t>
  </si>
  <si>
    <t>2*6,20*3,43</t>
  </si>
  <si>
    <t>39</t>
  </si>
  <si>
    <t>130108121R1</t>
  </si>
  <si>
    <t>ocel profilová UPN 65 jakost 11 375 - žárově zinkováno</t>
  </si>
  <si>
    <t>128</t>
  </si>
  <si>
    <t>526604081</t>
  </si>
  <si>
    <t>sdružený objekt - vodící drážky pro dubové dluže, 7,09kg/m</t>
  </si>
  <si>
    <t>vodorovné</t>
  </si>
  <si>
    <t>2*0,40*7,09/1000*1,05</t>
  </si>
  <si>
    <t>svislé</t>
  </si>
  <si>
    <t>4*2,07*7,09/1000*1,05</t>
  </si>
  <si>
    <t>40</t>
  </si>
  <si>
    <t>1401102090R</t>
  </si>
  <si>
    <t>trubka ocelová bezešvá hladká jakost 11 353 44,5x3,2mm - žárově zinkováno</t>
  </si>
  <si>
    <t>1771589871</t>
  </si>
  <si>
    <t>zábradlí, 3,43kg/m</t>
  </si>
  <si>
    <t>9*(1,10+0,20)*3,43/1000*1,05</t>
  </si>
  <si>
    <t>2*6,20*3,43/1000*1,05</t>
  </si>
  <si>
    <t>1*2,58*3,43/1000*1,05</t>
  </si>
  <si>
    <t>6*2,07*3,43/1000*1,05</t>
  </si>
  <si>
    <t>2*1,29*3,43/1000*1,05</t>
  </si>
  <si>
    <t>5*(1,10+0,20)*3,43/1000*1,05</t>
  </si>
  <si>
    <t>2*1,85*3,43/1000*1,05</t>
  </si>
  <si>
    <t>1*2,80*3,43/1000*1,05</t>
  </si>
  <si>
    <t>2*1,40*3,43/1000*1,05</t>
  </si>
  <si>
    <t>41</t>
  </si>
  <si>
    <t>998767101</t>
  </si>
  <si>
    <t>Přesun hmot pro zámečnické konstrukce stanovený z hmotnosti přesunovaného materiálu vodorovná dopravní vzdálenost do 50 m v objektech výšky do 6 m</t>
  </si>
  <si>
    <t>716403335</t>
  </si>
  <si>
    <t>https://podminky.urs.cz/item/CS_URS_2023_01/998767101</t>
  </si>
  <si>
    <t>SO 40 - MOKŘAD</t>
  </si>
  <si>
    <t>124253101</t>
  </si>
  <si>
    <t>Vykopávky pro koryta vodotečí strojně v hornině třídy těžitelnosti I skupiny 3 přes 100 do 1 000 m3</t>
  </si>
  <si>
    <t>160411151</t>
  </si>
  <si>
    <t>https://podminky.urs.cz/item/CS_URS_2023_01/124253101</t>
  </si>
  <si>
    <t>dle STZ</t>
  </si>
  <si>
    <t>"ŘEZ 05:" 7,372"m2"*25,00"m"</t>
  </si>
  <si>
    <t>"ŘEZ 06:" 12,584"m2"*25,00"m"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</si>
  <si>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</si>
  <si>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</si>
  <si>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1132531621</t>
  </si>
  <si>
    <t>https://podminky.urs.cz/item/CS_URS_2023_01/162351104</t>
  </si>
  <si>
    <t>přebytek výkopku na pozemky ZPF</t>
  </si>
  <si>
    <t>498,9-245,49</t>
  </si>
  <si>
    <t>328131171</t>
  </si>
  <si>
    <t>přebytek výkopku k přemístění na pozemky ZPF</t>
  </si>
  <si>
    <t>"potřeba části objemu výkopku pro SO-20 Hráz =" 245,490</t>
  </si>
  <si>
    <t>181301111.R2</t>
  </si>
  <si>
    <t>Rozprostření a urovnání výkopku v rovině nebo ve svahu sklonu do 1:5 při souvislé ploše přes 500 m2, tl. vrstvy do 100 mm</t>
  </si>
  <si>
    <t>-438478828</t>
  </si>
  <si>
    <t>přebytek výkopku na pozemcích ZPF</t>
  </si>
  <si>
    <t>(498,9-245,49)/0,100</t>
  </si>
  <si>
    <t>182101101.R</t>
  </si>
  <si>
    <t>Svahování břehů a dna do požadovaného sklonu s potřebným přemístěním výkopku při svahování v hornině tř. 1 až 4</t>
  </si>
  <si>
    <t>1244215430</t>
  </si>
  <si>
    <t>koryto</t>
  </si>
  <si>
    <t>2,60*44,30</t>
  </si>
  <si>
    <t>tůň 1</t>
  </si>
  <si>
    <t>68,00</t>
  </si>
  <si>
    <t>tůň 2</t>
  </si>
  <si>
    <t>100,00</t>
  </si>
  <si>
    <t>tůň 3</t>
  </si>
  <si>
    <t>180,00</t>
  </si>
  <si>
    <t>tůň 4</t>
  </si>
  <si>
    <t>30,00</t>
  </si>
  <si>
    <t>462529919.R</t>
  </si>
  <si>
    <t>Opevnění profilu koryta oblými kameny z LK 80-200kg (místní sběr)</t>
  </si>
  <si>
    <t>-1059133666</t>
  </si>
  <si>
    <t>17,00"m2"*0,6</t>
  </si>
  <si>
    <t>-1599956442</t>
  </si>
  <si>
    <t>poč_list_do_d300</t>
  </si>
  <si>
    <t>počet stromů listnatých průměru kmene do 300mm</t>
  </si>
  <si>
    <t>poč_list_do_d500</t>
  </si>
  <si>
    <t>počet stromů listnatých průměru kmene do 500mm</t>
  </si>
  <si>
    <t>poč_list_do_d700</t>
  </si>
  <si>
    <t>počet stromů listnatých průměru kmene do 700mm</t>
  </si>
  <si>
    <t>poč_list_do_d900</t>
  </si>
  <si>
    <t>počet stromů listnatých průměru kmene do 900mm</t>
  </si>
  <si>
    <t>poč_pařez_do_d300</t>
  </si>
  <si>
    <t>počet pařezů průměru do 300mm</t>
  </si>
  <si>
    <t>poč_pařez_do_d500</t>
  </si>
  <si>
    <t>počet pařezů průměru do 500mm</t>
  </si>
  <si>
    <t>poč_pařez_do_d700</t>
  </si>
  <si>
    <t>počet pařezů průměru do 700mm</t>
  </si>
  <si>
    <t>SO 50 - REVITALIZACE ZELENĚ</t>
  </si>
  <si>
    <t>poč_pařez_do_d900</t>
  </si>
  <si>
    <t>počet pařezů průměru do 900mm</t>
  </si>
  <si>
    <t>poč_pařez_nad_d900</t>
  </si>
  <si>
    <t>počet pařezů průměru přes 900mm</t>
  </si>
  <si>
    <t>počet_brslen</t>
  </si>
  <si>
    <t>počet - brslen evropský</t>
  </si>
  <si>
    <t>počet_dub</t>
  </si>
  <si>
    <t>počet - dub zimní</t>
  </si>
  <si>
    <t>počet_jilm</t>
  </si>
  <si>
    <t>počet - jilm horský</t>
  </si>
  <si>
    <t>počet_lípa</t>
  </si>
  <si>
    <t>počet - lípa srdčitá</t>
  </si>
  <si>
    <t>počet_líska</t>
  </si>
  <si>
    <t>počet - líska obecná</t>
  </si>
  <si>
    <t>počet_vrba</t>
  </si>
  <si>
    <t>počet - vrba popelavá</t>
  </si>
  <si>
    <t xml:space="preserve">    1.1 - Zemní práce - kácení dřevin</t>
  </si>
  <si>
    <t xml:space="preserve">    1.2 - Zemní práce - dosadba zeleně</t>
  </si>
  <si>
    <t>1.1</t>
  </si>
  <si>
    <t>Zemní práce - kácení dřevin</t>
  </si>
  <si>
    <t>112101101</t>
  </si>
  <si>
    <t>Odstranění stromů s odřezáním kmene a s odvětvením listnatých, průměru kmene přes 100 do 300 mm</t>
  </si>
  <si>
    <t>387632855</t>
  </si>
  <si>
    <t>https://podminky.urs.cz/item/CS_URS_2023_01/112101101</t>
  </si>
  <si>
    <t>dle přílohy č. 1 k STZ - INVENTARIZACE DŘEVIN - Návrhy zásahů a dosadby</t>
  </si>
  <si>
    <t>"str. 1 =" 9</t>
  </si>
  <si>
    <t>"str. 2 =" 13</t>
  </si>
  <si>
    <t>"str. 3 =" 3</t>
  </si>
  <si>
    <t>"str. 4 =" 2</t>
  </si>
  <si>
    <t>"str. 5 =" 1</t>
  </si>
  <si>
    <t>"str. 6 =" 4</t>
  </si>
  <si>
    <t>"str. 7 =" 0</t>
  </si>
  <si>
    <t>"str. 8 =" 0</t>
  </si>
  <si>
    <t>112101102</t>
  </si>
  <si>
    <t>Odstranění stromů s odřezáním kmene a s odvětvením listnatých, průměru kmene přes 300 do 500 mm</t>
  </si>
  <si>
    <t>-1997684993</t>
  </si>
  <si>
    <t>https://podminky.urs.cz/item/CS_URS_2023_01/112101102</t>
  </si>
  <si>
    <t>"str. 1 =" 8</t>
  </si>
  <si>
    <t>"str. 2 =" 6</t>
  </si>
  <si>
    <t>"str. 3 =" 7</t>
  </si>
  <si>
    <t>"str. 5 =" 3</t>
  </si>
  <si>
    <t>"str. 7 =" 5</t>
  </si>
  <si>
    <t>112101103</t>
  </si>
  <si>
    <t>Odstranění stromů s odřezáním kmene a s odvětvením listnatých, průměru kmene přes 500 do 700 mm</t>
  </si>
  <si>
    <t>901214980</t>
  </si>
  <si>
    <t>https://podminky.urs.cz/item/CS_URS_2023_01/112101103</t>
  </si>
  <si>
    <t>"str. 1 =" 0</t>
  </si>
  <si>
    <t>"str. 2 =" 0</t>
  </si>
  <si>
    <t>"str. 3 =" 0</t>
  </si>
  <si>
    <t>"str. 4 =" 0</t>
  </si>
  <si>
    <t>"str. 5 =" 0</t>
  </si>
  <si>
    <t>"str. 6 =" 3</t>
  </si>
  <si>
    <t>"str. 7 =" 2</t>
  </si>
  <si>
    <t>"str. 8 =" 4</t>
  </si>
  <si>
    <t>112101104</t>
  </si>
  <si>
    <t>Odstranění stromů s odřezáním kmene a s odvětvením listnatých, průměru kmene přes 700 do 900 mm</t>
  </si>
  <si>
    <t>371081857</t>
  </si>
  <si>
    <t>https://podminky.urs.cz/item/CS_URS_2023_01/112101104</t>
  </si>
  <si>
    <t>"str. 6 =" 0</t>
  </si>
  <si>
    <t>112201101</t>
  </si>
  <si>
    <t>Odstranění pařezů strojně s jejich vykopáním, vytrháním nebo odstřelením průměru přes 100 do 300 mm</t>
  </si>
  <si>
    <t>251296010</t>
  </si>
  <si>
    <t>https://podminky.urs.cz/item/CS_URS_2023_01/112201101</t>
  </si>
  <si>
    <t>"str. 2 =" 4</t>
  </si>
  <si>
    <t>112201102</t>
  </si>
  <si>
    <t>Odstranění pařezů strojně s jejich vykopáním, vytrháním nebo odstřelením průměru přes 300 do 500 mm</t>
  </si>
  <si>
    <t>1394991911</t>
  </si>
  <si>
    <t>https://podminky.urs.cz/item/CS_URS_2023_01/112201102</t>
  </si>
  <si>
    <t>"str. 1 =" 4</t>
  </si>
  <si>
    <t>"str. 2 =" 9</t>
  </si>
  <si>
    <t>"str. 4 =" 1</t>
  </si>
  <si>
    <t>"str. 6 =" 2</t>
  </si>
  <si>
    <t>112201103</t>
  </si>
  <si>
    <t>Odstranění pařezů strojně s jejich vykopáním, vytrháním nebo odstřelením průměru přes 500 do 700 mm</t>
  </si>
  <si>
    <t>-1037800014</t>
  </si>
  <si>
    <t>https://podminky.urs.cz/item/CS_URS_2023_01/112201103</t>
  </si>
  <si>
    <t>"str. 8 =" 1</t>
  </si>
  <si>
    <t>112201104</t>
  </si>
  <si>
    <t>Odstranění pařezů strojně s jejich vykopáním, vytrháním nebo odstřelením průměru přes 700 do 900 mm</t>
  </si>
  <si>
    <t>-692729737</t>
  </si>
  <si>
    <t>https://podminky.urs.cz/item/CS_URS_2023_01/112201104</t>
  </si>
  <si>
    <t>112201105</t>
  </si>
  <si>
    <t>Odstranění pařezů strojně s jejich vykopáním, vytrháním nebo odstřelením průměru přes 900 do 1100 mm</t>
  </si>
  <si>
    <t>1935787655</t>
  </si>
  <si>
    <t>https://podminky.urs.cz/item/CS_URS_2023_01/112201105</t>
  </si>
  <si>
    <t>"str. 7 =" 1</t>
  </si>
  <si>
    <t>162201401</t>
  </si>
  <si>
    <t>Vodorovné přemístění větví, kmenů nebo pařezů s naložením, složením a dopravou do 1000 m větví stromů listnatých, průměru kmene přes 100 do 300 mm</t>
  </si>
  <si>
    <t>-1755711208</t>
  </si>
  <si>
    <t>https://podminky.urs.cz/item/CS_URS_2023_01/162201401</t>
  </si>
  <si>
    <t>162201402</t>
  </si>
  <si>
    <t>Vodorovné přemístění větví, kmenů nebo pařezů s naložením, složením a dopravou do 1000 m větví stromů listnatých, průměru kmene přes 300 do 500 mm</t>
  </si>
  <si>
    <t>499344629</t>
  </si>
  <si>
    <t>https://podminky.urs.cz/item/CS_URS_2023_01/162201402</t>
  </si>
  <si>
    <t>162201403</t>
  </si>
  <si>
    <t>Vodorovné přemístění větví, kmenů nebo pařezů s naložením, složením a dopravou do 1000 m větví stromů listnatých, průměru kmene přes 500 do 700 mm</t>
  </si>
  <si>
    <t>1373307762</t>
  </si>
  <si>
    <t>https://podminky.urs.cz/item/CS_URS_2023_01/162201403</t>
  </si>
  <si>
    <t>162201404</t>
  </si>
  <si>
    <t>Vodorovné přemístění větví, kmenů nebo pařezů s naložením, složením a dopravou do 1000 m větví stromů listnatých, průměru kmene přes 700 do 900 mm</t>
  </si>
  <si>
    <t>656424888</t>
  </si>
  <si>
    <t>https://podminky.urs.cz/item/CS_URS_2023_01/162201404</t>
  </si>
  <si>
    <t>162201411</t>
  </si>
  <si>
    <t>Vodorovné přemístění větví, kmenů nebo pařezů s naložením, složením a dopravou do 1000 m kmenů stromů listnatých, průměru přes 100 do 300 mm</t>
  </si>
  <si>
    <t>-1000218140</t>
  </si>
  <si>
    <t>https://podminky.urs.cz/item/CS_URS_2023_01/162201411</t>
  </si>
  <si>
    <t>162201412</t>
  </si>
  <si>
    <t>Vodorovné přemístění větví, kmenů nebo pařezů s naložením, složením a dopravou do 1000 m kmenů stromů listnatých, průměru přes 300 do 500 mm</t>
  </si>
  <si>
    <t>1620662677</t>
  </si>
  <si>
    <t>https://podminky.urs.cz/item/CS_URS_2023_01/162201412</t>
  </si>
  <si>
    <t>162201413</t>
  </si>
  <si>
    <t>Vodorovné přemístění větví, kmenů nebo pařezů s naložením, složením a dopravou do 1000 m kmenů stromů listnatých, průměru přes 500 do 700 mm</t>
  </si>
  <si>
    <t>1489223839</t>
  </si>
  <si>
    <t>https://podminky.urs.cz/item/CS_URS_2023_01/162201413</t>
  </si>
  <si>
    <t>162201414</t>
  </si>
  <si>
    <t>Vodorovné přemístění větví, kmenů nebo pařezů s naložením, složením a dopravou do 1000 m kmenů stromů listnatých, průměru přes 700 do 900 mm</t>
  </si>
  <si>
    <t>-1240909754</t>
  </si>
  <si>
    <t>https://podminky.urs.cz/item/CS_URS_2023_01/162201414</t>
  </si>
  <si>
    <t>162201421</t>
  </si>
  <si>
    <t>Vodorovné přemístění větví, kmenů nebo pařezů s naložením, složením a dopravou do 1000 m pařezů kmenů, průměru přes 100 do 300 mm</t>
  </si>
  <si>
    <t>581648088</t>
  </si>
  <si>
    <t>https://podminky.urs.cz/item/CS_URS_2023_01/162201421</t>
  </si>
  <si>
    <t>162201422</t>
  </si>
  <si>
    <t>Vodorovné přemístění větví, kmenů nebo pařezů s naložením, složením a dopravou do 1000 m pařezů kmenů, průměru přes 300 do 500 mm</t>
  </si>
  <si>
    <t>-693540970</t>
  </si>
  <si>
    <t>https://podminky.urs.cz/item/CS_URS_2023_01/162201422</t>
  </si>
  <si>
    <t>162201423</t>
  </si>
  <si>
    <t>Vodorovné přemístění větví, kmenů nebo pařezů s naložením, složením a dopravou do 1000 m pařezů kmenů, průměru přes 500 do 700 mm</t>
  </si>
  <si>
    <t>-1089050530</t>
  </si>
  <si>
    <t>https://podminky.urs.cz/item/CS_URS_2023_01/162201423</t>
  </si>
  <si>
    <t>162201424</t>
  </si>
  <si>
    <t>Vodorovné přemístění větví, kmenů nebo pařezů s naložením, složením a dopravou do 1000 m pařezů kmenů, průměru přes 700 do 900 mm</t>
  </si>
  <si>
    <t>1695808495</t>
  </si>
  <si>
    <t>https://podminky.urs.cz/item/CS_URS_2023_01/162201424</t>
  </si>
  <si>
    <t>162201425R</t>
  </si>
  <si>
    <t>Vodorovné přemístění větví, kmenů nebo pařezů s naložením, složením a dopravou do 1000 m pařezů, průměru přes 900 mm</t>
  </si>
  <si>
    <t>1501943937</t>
  </si>
  <si>
    <t>https://podminky.urs.cz/item/CS_URS_2023_01/162201425R</t>
  </si>
  <si>
    <t>1.2</t>
  </si>
  <si>
    <t>Zemní práce - dosadba zeleně</t>
  </si>
  <si>
    <t>183111212</t>
  </si>
  <si>
    <t>Hloubení jamek pro vysazování rostlin v zemině skupiny 1 až 4 s výměnou půdy z 50% v rovině nebo na svahu do 1:5, objemu přes 0,002 do 0,005 m3</t>
  </si>
  <si>
    <t>512491165</t>
  </si>
  <si>
    <t>https://podminky.urs.cz/item/CS_URS_2023_01/183111212</t>
  </si>
  <si>
    <t>10371500</t>
  </si>
  <si>
    <t>substrát pro trávníky VL</t>
  </si>
  <si>
    <t>93407171</t>
  </si>
  <si>
    <t>8*0,0025 "Přepočtené koeficientem množství</t>
  </si>
  <si>
    <t>183101215</t>
  </si>
  <si>
    <t>Hloubení jamek pro vysazování rostlin v zemině skupiny 1 až 4 s výměnou půdy z 50% v rovině nebo na svahu do 1:5, objemu přes 0,125 do 0,40 m3</t>
  </si>
  <si>
    <t>-1327176243</t>
  </si>
  <si>
    <t>https://podminky.urs.cz/item/CS_URS_2023_01/183101215</t>
  </si>
  <si>
    <t>-1607467912</t>
  </si>
  <si>
    <t>16*0,2 "Přepočtené koeficientem množství</t>
  </si>
  <si>
    <t>184102111</t>
  </si>
  <si>
    <t>Výsadba dřeviny s balem do předem vyhloubené jamky se zalitím v rovině nebo na svahu do 1:5, při průměru balu přes 100 do 200 mm</t>
  </si>
  <si>
    <t>169513140</t>
  </si>
  <si>
    <t>https://podminky.urs.cz/item/CS_URS_2023_01/184102111</t>
  </si>
  <si>
    <t>0265050101R</t>
  </si>
  <si>
    <t>Vrba popelavá /Salix cinerea/, keř, 20-30cm, kontejner 5L</t>
  </si>
  <si>
    <t>-1018459478</t>
  </si>
  <si>
    <t>Plocha č.1</t>
  </si>
  <si>
    <t>8,00</t>
  </si>
  <si>
    <t>Plocha č.2</t>
  </si>
  <si>
    <t>0,00</t>
  </si>
  <si>
    <t>Plocha č.3</t>
  </si>
  <si>
    <t>184102113</t>
  </si>
  <si>
    <t>Výsadba dřeviny s balem do předem vyhloubené jamky se zalitím v rovině nebo na svahu do 1:5, při průměru balu přes 300 do 400 mm</t>
  </si>
  <si>
    <t>1580364113</t>
  </si>
  <si>
    <t>https://podminky.urs.cz/item/CS_URS_2023_01/184102113</t>
  </si>
  <si>
    <t>02650388R</t>
  </si>
  <si>
    <t>Brslen evropský (Eonymus europaeus) 60-100 cm, ZB</t>
  </si>
  <si>
    <t>-1425659542</t>
  </si>
  <si>
    <t>3,00</t>
  </si>
  <si>
    <t>184102116</t>
  </si>
  <si>
    <t>Výsadba dřeviny s balem do předem vyhloubené jamky se zalitím v rovině nebo na svahu do 1:5, při průměru balu přes 600 do 800 mm</t>
  </si>
  <si>
    <t>1090649758</t>
  </si>
  <si>
    <t>https://podminky.urs.cz/item/CS_URS_2023_01/184102116</t>
  </si>
  <si>
    <t>0265050111R</t>
  </si>
  <si>
    <t>Líska obecná /Corylus avellana/, kmínek/STEM 50cm, 225-250cm, zemní bal</t>
  </si>
  <si>
    <t>-1625498986</t>
  </si>
  <si>
    <t>5,00</t>
  </si>
  <si>
    <t>0265050121R</t>
  </si>
  <si>
    <t>Jilm horský /Ulmus glabra/, 20/25, zemní bal</t>
  </si>
  <si>
    <t>923156132</t>
  </si>
  <si>
    <t>1,00</t>
  </si>
  <si>
    <t>0265050131R</t>
  </si>
  <si>
    <t>Lípa srdčitá /Tilia cordata/, 25/30, zemní bal</t>
  </si>
  <si>
    <t>-212488967</t>
  </si>
  <si>
    <t>0265050141R</t>
  </si>
  <si>
    <t>Dub zimní /Quercus petraea/, ok 16-18, zemní bal</t>
  </si>
  <si>
    <t>-1342015522</t>
  </si>
  <si>
    <t>184215131</t>
  </si>
  <si>
    <t>Ukotvení dřeviny kůly v rovině nebo na svahu do 1:5 třemi kůly, délky do 1 m</t>
  </si>
  <si>
    <t>-118739895</t>
  </si>
  <si>
    <t>https://podminky.urs.cz/item/CS_URS_2023_01/184215131</t>
  </si>
  <si>
    <t>60591251</t>
  </si>
  <si>
    <t>kůl vyvazovací dřevěný impregnovaný D 8cm dl 1,5m</t>
  </si>
  <si>
    <t>-219069316</t>
  </si>
  <si>
    <t>3*3 "Přepočtené koeficientem množství</t>
  </si>
  <si>
    <t>6059100101R</t>
  </si>
  <si>
    <t>příčka dřevěná z půlené, frézované kulatiny, dl. 0,50m</t>
  </si>
  <si>
    <t>1166119222</t>
  </si>
  <si>
    <t>184215133</t>
  </si>
  <si>
    <t>Ukotvení dřeviny kůly v rovině nebo na svahu do 1:5 třemi kůly, délky přes 2 do 3 m</t>
  </si>
  <si>
    <t>1561358595</t>
  </si>
  <si>
    <t>https://podminky.urs.cz/item/CS_URS_2023_01/184215133</t>
  </si>
  <si>
    <t>60591255</t>
  </si>
  <si>
    <t>kůl vyvazovací dřevěný impregnovaný D 8cm dl 2,5m</t>
  </si>
  <si>
    <t>181727272</t>
  </si>
  <si>
    <t>13*3 "Přepočtené koeficientem množství</t>
  </si>
  <si>
    <t>-1231272922</t>
  </si>
  <si>
    <t>42</t>
  </si>
  <si>
    <t>184501141</t>
  </si>
  <si>
    <t>Zhotovení obalu kmene z rákosové nebo kokosové rohože v rovině nebo na svahu do 1:5</t>
  </si>
  <si>
    <t>588474738</t>
  </si>
  <si>
    <t>https://podminky.urs.cz/item/CS_URS_2023_01/184501141</t>
  </si>
  <si>
    <t>(počet_brslen+počet_dub+počet_jilm+počet_lípa+počet_líska)*0,25*2,00</t>
  </si>
  <si>
    <t>43</t>
  </si>
  <si>
    <t>61894003</t>
  </si>
  <si>
    <t>rákos ohradový neloupaný 60x200cm</t>
  </si>
  <si>
    <t>-951249638</t>
  </si>
  <si>
    <t>8*1,1 "Přepočtené koeficientem množství</t>
  </si>
  <si>
    <t>44</t>
  </si>
  <si>
    <t>184801121</t>
  </si>
  <si>
    <t>Ošetření vysazených dřevin solitérních v rovině nebo na svahu do 1:5</t>
  </si>
  <si>
    <t>-1784309855</t>
  </si>
  <si>
    <t>https://podminky.urs.cz/item/CS_URS_2023_01/184801121</t>
  </si>
  <si>
    <t>počet_vrba+počet_brslen+počet_dub+počet_jilm+počet_lípa+počet_líska</t>
  </si>
  <si>
    <t>45</t>
  </si>
  <si>
    <t>184813211</t>
  </si>
  <si>
    <t>Ochranné oplocení kořenové zóny stromu v rovině nebo na svahu do 1:5, výšky do 1500 mm</t>
  </si>
  <si>
    <t>-1966266348</t>
  </si>
  <si>
    <t>https://podminky.urs.cz/item/CS_URS_2023_01/184813211</t>
  </si>
  <si>
    <t>(počet_brslen+počet_dub+počet_jilm+počet_lípa+počet_líska)*2,60</t>
  </si>
  <si>
    <t>46</t>
  </si>
  <si>
    <t>313219001R</t>
  </si>
  <si>
    <t>chovatelské pletivo, velikost oka 16x16mm, role šířky 1 m</t>
  </si>
  <si>
    <t>-376148657</t>
  </si>
  <si>
    <t>(počet_brslen+počet_dub+počet_jilm+počet_lípa+počet_líska)*2,60*1,50</t>
  </si>
  <si>
    <t>47</t>
  </si>
  <si>
    <t>184911421</t>
  </si>
  <si>
    <t>Mulčování vysazených rostlin mulčovací kůrou, tl. do 100 mm v rovině nebo na svahu do 1:5</t>
  </si>
  <si>
    <t>1102870493</t>
  </si>
  <si>
    <t>https://podminky.urs.cz/item/CS_URS_2023_01/184911421</t>
  </si>
  <si>
    <t>(počet_brslen+počet_dub+počet_jilm+počet_lípa+počet_líska+počet_vrba)*2,00</t>
  </si>
  <si>
    <t>48</t>
  </si>
  <si>
    <t>10391100</t>
  </si>
  <si>
    <t>kůra mulčovací VL</t>
  </si>
  <si>
    <t>1937710093</t>
  </si>
  <si>
    <t>48*0,153 "Přepočtené koeficientem množství</t>
  </si>
  <si>
    <t>49</t>
  </si>
  <si>
    <t>1859991R</t>
  </si>
  <si>
    <t>Opatření pro ponechané pařezy: zamezení zmlazení (černá fólie, zakrytí rozprostřením zeminy a pohozem z pokácených kmenů a větví nebo naočkováním hlívou)</t>
  </si>
  <si>
    <t>-1096871060</t>
  </si>
  <si>
    <t>https://podminky.urs.cz/item/CS_URS_2023_01/1859991R</t>
  </si>
  <si>
    <t>"str. 2 =" 1</t>
  </si>
  <si>
    <t>50</t>
  </si>
  <si>
    <t>1859992R</t>
  </si>
  <si>
    <t>Opatření pro ponechané pařezy: ošetření ploch proti houbě</t>
  </si>
  <si>
    <t>755739878</t>
  </si>
  <si>
    <t>https://podminky.urs.cz/item/CS_URS_2023_01/1859992R</t>
  </si>
  <si>
    <t>"str. 4 =" 3</t>
  </si>
  <si>
    <t>"str. 6 =" 1</t>
  </si>
  <si>
    <t>51</t>
  </si>
  <si>
    <t>998231411</t>
  </si>
  <si>
    <t>Přesun hmot pro sadovnické a krajinářské úpravy - ručně bez užití mechanizace vodorovná dopravní vzdálenost do 100 m</t>
  </si>
  <si>
    <t>873138399</t>
  </si>
  <si>
    <t>https://podminky.urs.cz/item/CS_URS_2023_01/998231411</t>
  </si>
  <si>
    <t>VON - VEDLEJŠÍ A OSTATNÍ NÁKLADY</t>
  </si>
  <si>
    <t>VRN -  Vedlejší rozpočtové náklady</t>
  </si>
  <si>
    <t xml:space="preserve">    0 - Vedlejší rozpočtové náklady</t>
  </si>
  <si>
    <t>VRN</t>
  </si>
  <si>
    <t xml:space="preserve"> Vedlejší rozpočtové náklady</t>
  </si>
  <si>
    <t>Vedlejší rozpočtové náklady</t>
  </si>
  <si>
    <t>Pol5</t>
  </si>
  <si>
    <t>Zajištění a provedení zkoušek, rozborů a atestů nutných pro řádné provádění a dokončení díla, uvedených v projektové dokumentaci včetně předání jejich výsledků objednateli</t>
  </si>
  <si>
    <t>soub</t>
  </si>
  <si>
    <t>1024</t>
  </si>
  <si>
    <t>2101210033</t>
  </si>
  <si>
    <t>Pol6</t>
  </si>
  <si>
    <t>Vytyčení stavby odborně způsobilou osobou v oboru zeměměřictví</t>
  </si>
  <si>
    <t>354139593</t>
  </si>
  <si>
    <t>Pol7</t>
  </si>
  <si>
    <t>Zajištění a zabezpečení staveniště, zřízení a likvidace zařízení a odstranění staveniště, včetně případných přípojek, přístupů, skládek, deponií včetně zřízení provizorních sjezdů</t>
  </si>
  <si>
    <t>-336864354</t>
  </si>
  <si>
    <t>Pol8</t>
  </si>
  <si>
    <t>Zajištění umístění štítku o povolení stavby a stejnopisu oznámení o zahájení prací oblastnímu inspektorátu práce na viditelném místě u vstupu na staveniště</t>
  </si>
  <si>
    <t>-1434208757</t>
  </si>
  <si>
    <t>Pol11</t>
  </si>
  <si>
    <t>Provedení opatření nezbytných pro ochranu zvláště chráněných částí přírody včetně slovení a záchranného přenosu</t>
  </si>
  <si>
    <t>-426556810</t>
  </si>
  <si>
    <t>Pol12</t>
  </si>
  <si>
    <t>Zajištění dopravního značení, a to v rozsahu nezbytném pro řádné a bezpečné provádění stavby</t>
  </si>
  <si>
    <t>-1435209883</t>
  </si>
  <si>
    <t>Pol14</t>
  </si>
  <si>
    <t>Protokolární předání stavbou dotčených pozemků a komunikací, uvedených do původního stavu, zpět jejich vlastníkům</t>
  </si>
  <si>
    <t>-1838169686</t>
  </si>
  <si>
    <t>Pol15</t>
  </si>
  <si>
    <t>Zpracování a předání doplnění dokumentace pro provádění stavby o realizační detaily stavby a technologické postupy zhotovitele</t>
  </si>
  <si>
    <t>-1893522281</t>
  </si>
  <si>
    <t>Pol16</t>
  </si>
  <si>
    <t>Zpracování a předání dokumentace skutečného provedení stavby (3 paré + 1 v elektronické formě) objednateli a zaměření skutečného provedení stavby – geodetická část dokumentace (3 paré + 1 v el. formě) v rozsahu odpovídajícím příslušným právním předpisům</t>
  </si>
  <si>
    <t>-1317474910</t>
  </si>
  <si>
    <t>Pol9</t>
  </si>
  <si>
    <t>Provedení opatření vyplývajících z povodňového plánu, havarijního plánu a plánu BOZP</t>
  </si>
  <si>
    <t>1851899627</t>
  </si>
  <si>
    <t>Pol1</t>
  </si>
  <si>
    <t>Aktualizace (přizpůsobení) povodňového a havarijního plánu</t>
  </si>
  <si>
    <t>1762106619</t>
  </si>
  <si>
    <t>SEZNAM FIGUR</t>
  </si>
  <si>
    <t>Výměra</t>
  </si>
  <si>
    <t xml:space="preserve"> SO 10</t>
  </si>
  <si>
    <t>Použití figury:</t>
  </si>
  <si>
    <t xml:space="preserve"> SO 20</t>
  </si>
  <si>
    <t xml:space="preserve"> SO 30</t>
  </si>
  <si>
    <t xml:space="preserve"> SO 50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</si>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</sst>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1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7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9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49" fontId="4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https://podminky.urs.cz/item/CS_URS_2023_01/162253902" TargetMode="External"/><Relationship Id="rId7" Type="http://schemas.openxmlformats.org/officeDocument/2006/relationships/hyperlink" Target="https://podminky.urs.cz/item/CS_URS_2023_01/181301111" TargetMode="External"/><Relationship Id="rId2" Type="http://schemas.openxmlformats.org/officeDocument/2006/relationships/hyperlink" Target="https://podminky.urs.cz/item/CS_URS_2023_01/162253102" TargetMode="External"/><Relationship Id="rId1" Type="http://schemas.openxmlformats.org/officeDocument/2006/relationships/hyperlink" Target="https://podminky.urs.cz/item/CS_URS_2023_01/122703601" TargetMode="External"/><Relationship Id="rId6" Type="http://schemas.openxmlformats.org/officeDocument/2006/relationships/hyperlink" Target="https://podminky.urs.cz/item/CS_URS_2023_01/171201201" TargetMode="External"/><Relationship Id="rId5" Type="http://schemas.openxmlformats.org/officeDocument/2006/relationships/hyperlink" Target="https://podminky.urs.cz/item/CS_URS_2023_01/162751117" TargetMode="External"/><Relationship Id="rId4" Type="http://schemas.openxmlformats.org/officeDocument/2006/relationships/hyperlink" Target="https://podminky.urs.cz/item/CS_URS_2023_01/167151111" TargetMode="External"/><Relationship Id="rId9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81151321" TargetMode="External"/><Relationship Id="rId13" Type="http://schemas.openxmlformats.org/officeDocument/2006/relationships/hyperlink" Target="https://podminky.urs.cz/item/CS_URS_2023_01/182351025" TargetMode="External"/><Relationship Id="rId18" Type="http://schemas.openxmlformats.org/officeDocument/2006/relationships/hyperlink" Target="https://podminky.urs.cz/item/CS_URS_2023_01/998332011" TargetMode="External"/><Relationship Id="rId3" Type="http://schemas.openxmlformats.org/officeDocument/2006/relationships/hyperlink" Target="https://podminky.urs.cz/item/CS_URS_2023_01/162201301" TargetMode="External"/><Relationship Id="rId7" Type="http://schemas.openxmlformats.org/officeDocument/2006/relationships/hyperlink" Target="https://podminky.urs.cz/item/CS_URS_2023_01/182251101" TargetMode="External"/><Relationship Id="rId12" Type="http://schemas.openxmlformats.org/officeDocument/2006/relationships/hyperlink" Target="https://podminky.urs.cz/item/CS_URS_2023_01/182303112" TargetMode="External"/><Relationship Id="rId17" Type="http://schemas.openxmlformats.org/officeDocument/2006/relationships/hyperlink" Target="https://podminky.urs.cz/item/CS_URS_2023_01/462519002" TargetMode="External"/><Relationship Id="rId2" Type="http://schemas.openxmlformats.org/officeDocument/2006/relationships/hyperlink" Target="https://podminky.urs.cz/item/CS_URS_2023_01/122251104" TargetMode="External"/><Relationship Id="rId16" Type="http://schemas.openxmlformats.org/officeDocument/2006/relationships/hyperlink" Target="https://podminky.urs.cz/item/CS_URS_2023_01/462511270" TargetMode="External"/><Relationship Id="rId20" Type="http://schemas.openxmlformats.org/officeDocument/2006/relationships/drawing" Target="../drawings/drawing3.xml"/><Relationship Id="rId1" Type="http://schemas.openxmlformats.org/officeDocument/2006/relationships/hyperlink" Target="https://podminky.urs.cz/item/CS_URS_2023_01/121151125" TargetMode="External"/><Relationship Id="rId6" Type="http://schemas.openxmlformats.org/officeDocument/2006/relationships/hyperlink" Target="https://podminky.urs.cz/item/CS_URS_2023_01/171103201" TargetMode="External"/><Relationship Id="rId11" Type="http://schemas.openxmlformats.org/officeDocument/2006/relationships/hyperlink" Target="https://podminky.urs.cz/item/CS_URS_2023_01/181111122" TargetMode="External"/><Relationship Id="rId5" Type="http://schemas.openxmlformats.org/officeDocument/2006/relationships/hyperlink" Target="https://podminky.urs.cz/item/CS_URS_2023_01/167151111" TargetMode="External"/><Relationship Id="rId15" Type="http://schemas.openxmlformats.org/officeDocument/2006/relationships/hyperlink" Target="https://podminky.urs.cz/item/CS_URS_2023_01/457541111" TargetMode="External"/><Relationship Id="rId10" Type="http://schemas.openxmlformats.org/officeDocument/2006/relationships/hyperlink" Target="https://podminky.urs.cz/item/CS_URS_2023_01/181411131" TargetMode="External"/><Relationship Id="rId19" Type="http://schemas.openxmlformats.org/officeDocument/2006/relationships/printerSettings" Target="../printerSettings/printerSettings3.bin"/><Relationship Id="rId4" Type="http://schemas.openxmlformats.org/officeDocument/2006/relationships/hyperlink" Target="https://podminky.urs.cz/item/CS_URS_2023_01/162301301" TargetMode="External"/><Relationship Id="rId9" Type="http://schemas.openxmlformats.org/officeDocument/2006/relationships/hyperlink" Target="https://podminky.urs.cz/item/CS_URS_2023_01/181301115" TargetMode="External"/><Relationship Id="rId14" Type="http://schemas.openxmlformats.org/officeDocument/2006/relationships/hyperlink" Target="https://podminky.urs.cz/item/CS_URS_2023_01/181411132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321368211" TargetMode="External"/><Relationship Id="rId18" Type="http://schemas.openxmlformats.org/officeDocument/2006/relationships/hyperlink" Target="https://podminky.urs.cz/item/CS_URS_2023_01/452323171" TargetMode="External"/><Relationship Id="rId26" Type="http://schemas.openxmlformats.org/officeDocument/2006/relationships/hyperlink" Target="https://podminky.urs.cz/item/CS_URS_2023_01/934956124" TargetMode="External"/><Relationship Id="rId39" Type="http://schemas.openxmlformats.org/officeDocument/2006/relationships/drawing" Target="../drawings/drawing4.xml"/><Relationship Id="rId21" Type="http://schemas.openxmlformats.org/officeDocument/2006/relationships/hyperlink" Target="https://podminky.urs.cz/item/CS_URS_2023_01/452368113" TargetMode="External"/><Relationship Id="rId34" Type="http://schemas.openxmlformats.org/officeDocument/2006/relationships/hyperlink" Target="https://podminky.urs.cz/item/CS_URS_2023_01/767995112" TargetMode="External"/><Relationship Id="rId7" Type="http://schemas.openxmlformats.org/officeDocument/2006/relationships/hyperlink" Target="https://podminky.urs.cz/item/CS_URS_2023_01/213141139R" TargetMode="External"/><Relationship Id="rId12" Type="http://schemas.openxmlformats.org/officeDocument/2006/relationships/hyperlink" Target="https://podminky.urs.cz/item/CS_URS_2023_01/321366111" TargetMode="External"/><Relationship Id="rId17" Type="http://schemas.openxmlformats.org/officeDocument/2006/relationships/hyperlink" Target="https://podminky.urs.cz/item/CS_URS_2023_01/452321171" TargetMode="External"/><Relationship Id="rId25" Type="http://schemas.openxmlformats.org/officeDocument/2006/relationships/hyperlink" Target="https://podminky.urs.cz/item/CS_URS_2023_01/62761111R2" TargetMode="External"/><Relationship Id="rId33" Type="http://schemas.openxmlformats.org/officeDocument/2006/relationships/hyperlink" Target="https://podminky.urs.cz/item/CS_URS_2023_01/767995111" TargetMode="External"/><Relationship Id="rId38" Type="http://schemas.openxmlformats.org/officeDocument/2006/relationships/printerSettings" Target="../printerSettings/printerSettings4.bin"/><Relationship Id="rId2" Type="http://schemas.openxmlformats.org/officeDocument/2006/relationships/hyperlink" Target="https://podminky.urs.cz/item/CS_URS_2023_01/122211101" TargetMode="External"/><Relationship Id="rId16" Type="http://schemas.openxmlformats.org/officeDocument/2006/relationships/hyperlink" Target="https://podminky.urs.cz/item/CS_URS_2023_01/452311151" TargetMode="External"/><Relationship Id="rId20" Type="http://schemas.openxmlformats.org/officeDocument/2006/relationships/hyperlink" Target="https://podminky.urs.cz/item/CS_URS_2023_01/452353101" TargetMode="External"/><Relationship Id="rId29" Type="http://schemas.openxmlformats.org/officeDocument/2006/relationships/hyperlink" Target="https://podminky.urs.cz/item/CS_URS_2023_01/997013511" TargetMode="External"/><Relationship Id="rId1" Type="http://schemas.openxmlformats.org/officeDocument/2006/relationships/hyperlink" Target="https://podminky.urs.cz/item/CS_URS_2023_01/115001105" TargetMode="External"/><Relationship Id="rId6" Type="http://schemas.openxmlformats.org/officeDocument/2006/relationships/hyperlink" Target="https://podminky.urs.cz/item/CS_URS_2023_01/174151101" TargetMode="External"/><Relationship Id="rId11" Type="http://schemas.openxmlformats.org/officeDocument/2006/relationships/hyperlink" Target="https://podminky.urs.cz/item/CS_URS_2023_01/321352010" TargetMode="External"/><Relationship Id="rId24" Type="http://schemas.openxmlformats.org/officeDocument/2006/relationships/hyperlink" Target="https://podminky.urs.cz/item/CS_URS_2023_01/462519002" TargetMode="External"/><Relationship Id="rId32" Type="http://schemas.openxmlformats.org/officeDocument/2006/relationships/hyperlink" Target="https://podminky.urs.cz/item/CS_URS_2023_01/998332011" TargetMode="External"/><Relationship Id="rId37" Type="http://schemas.openxmlformats.org/officeDocument/2006/relationships/hyperlink" Target="https://podminky.urs.cz/item/CS_URS_2023_01/998767101" TargetMode="External"/><Relationship Id="rId5" Type="http://schemas.openxmlformats.org/officeDocument/2006/relationships/hyperlink" Target="https://podminky.urs.cz/item/CS_URS_2023_01/17110310R" TargetMode="External"/><Relationship Id="rId15" Type="http://schemas.openxmlformats.org/officeDocument/2006/relationships/hyperlink" Target="https://podminky.urs.cz/item/CS_URS_2023_01/389121112" TargetMode="External"/><Relationship Id="rId23" Type="http://schemas.openxmlformats.org/officeDocument/2006/relationships/hyperlink" Target="https://podminky.urs.cz/item/CS_URS_2023_01/462511270" TargetMode="External"/><Relationship Id="rId28" Type="http://schemas.openxmlformats.org/officeDocument/2006/relationships/hyperlink" Target="https://podminky.urs.cz/item/CS_URS_2023_01/960111221R1" TargetMode="External"/><Relationship Id="rId36" Type="http://schemas.openxmlformats.org/officeDocument/2006/relationships/hyperlink" Target="https://podminky.urs.cz/item/CS_URS_2023_01/767995114" TargetMode="External"/><Relationship Id="rId10" Type="http://schemas.openxmlformats.org/officeDocument/2006/relationships/hyperlink" Target="https://podminky.urs.cz/item/CS_URS_2023_01/321351010" TargetMode="External"/><Relationship Id="rId19" Type="http://schemas.openxmlformats.org/officeDocument/2006/relationships/hyperlink" Target="https://podminky.urs.cz/item/CS_URS_2023_01/452351101" TargetMode="External"/><Relationship Id="rId31" Type="http://schemas.openxmlformats.org/officeDocument/2006/relationships/hyperlink" Target="https://podminky.urs.cz/item/CS_URS_2023_01/997013602" TargetMode="External"/><Relationship Id="rId4" Type="http://schemas.openxmlformats.org/officeDocument/2006/relationships/hyperlink" Target="https://podminky.urs.cz/item/CS_URS_2023_01/132251251" TargetMode="External"/><Relationship Id="rId9" Type="http://schemas.openxmlformats.org/officeDocument/2006/relationships/hyperlink" Target="https://podminky.urs.cz/item/CS_URS_2023_01/3213211R1" TargetMode="External"/><Relationship Id="rId14" Type="http://schemas.openxmlformats.org/officeDocument/2006/relationships/hyperlink" Target="https://podminky.urs.cz/item/CS_URS_2023_01/327215111" TargetMode="External"/><Relationship Id="rId22" Type="http://schemas.openxmlformats.org/officeDocument/2006/relationships/hyperlink" Target="https://podminky.urs.cz/item/CS_URS_2023_01/452368211" TargetMode="External"/><Relationship Id="rId27" Type="http://schemas.openxmlformats.org/officeDocument/2006/relationships/hyperlink" Target="https://podminky.urs.cz/item/CS_URS_2023_01/953334191R" TargetMode="External"/><Relationship Id="rId30" Type="http://schemas.openxmlformats.org/officeDocument/2006/relationships/hyperlink" Target="https://podminky.urs.cz/item/CS_URS_2023_01/997013509" TargetMode="External"/><Relationship Id="rId35" Type="http://schemas.openxmlformats.org/officeDocument/2006/relationships/hyperlink" Target="https://podminky.urs.cz/item/CS_URS_2023_01/767995113" TargetMode="External"/><Relationship Id="rId8" Type="http://schemas.openxmlformats.org/officeDocument/2006/relationships/hyperlink" Target="https://podminky.urs.cz/item/CS_URS_2023_01/321321116" TargetMode="External"/><Relationship Id="rId3" Type="http://schemas.openxmlformats.org/officeDocument/2006/relationships/hyperlink" Target="https://podminky.urs.cz/item/CS_URS_2023_01/131251102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1/167151111" TargetMode="External"/><Relationship Id="rId2" Type="http://schemas.openxmlformats.org/officeDocument/2006/relationships/hyperlink" Target="https://podminky.urs.cz/item/CS_URS_2023_01/162351104" TargetMode="External"/><Relationship Id="rId1" Type="http://schemas.openxmlformats.org/officeDocument/2006/relationships/hyperlink" Target="https://podminky.urs.cz/item/CS_URS_2023_01/124253101" TargetMode="External"/><Relationship Id="rId6" Type="http://schemas.openxmlformats.org/officeDocument/2006/relationships/drawing" Target="../drawings/drawing5.xml"/><Relationship Id="rId5" Type="http://schemas.openxmlformats.org/officeDocument/2006/relationships/printerSettings" Target="../printerSettings/printerSettings5.bin"/><Relationship Id="rId4" Type="http://schemas.openxmlformats.org/officeDocument/2006/relationships/hyperlink" Target="https://podminky.urs.cz/item/CS_URS_2023_01/998332011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62201404" TargetMode="External"/><Relationship Id="rId18" Type="http://schemas.openxmlformats.org/officeDocument/2006/relationships/hyperlink" Target="https://podminky.urs.cz/item/CS_URS_2023_01/162201421" TargetMode="External"/><Relationship Id="rId26" Type="http://schemas.openxmlformats.org/officeDocument/2006/relationships/hyperlink" Target="https://podminky.urs.cz/item/CS_URS_2023_01/184102113" TargetMode="External"/><Relationship Id="rId21" Type="http://schemas.openxmlformats.org/officeDocument/2006/relationships/hyperlink" Target="https://podminky.urs.cz/item/CS_URS_2023_01/162201424" TargetMode="External"/><Relationship Id="rId34" Type="http://schemas.openxmlformats.org/officeDocument/2006/relationships/hyperlink" Target="https://podminky.urs.cz/item/CS_URS_2023_01/1859991R" TargetMode="External"/><Relationship Id="rId7" Type="http://schemas.openxmlformats.org/officeDocument/2006/relationships/hyperlink" Target="https://podminky.urs.cz/item/CS_URS_2023_01/112201103" TargetMode="External"/><Relationship Id="rId12" Type="http://schemas.openxmlformats.org/officeDocument/2006/relationships/hyperlink" Target="https://podminky.urs.cz/item/CS_URS_2023_01/162201403" TargetMode="External"/><Relationship Id="rId17" Type="http://schemas.openxmlformats.org/officeDocument/2006/relationships/hyperlink" Target="https://podminky.urs.cz/item/CS_URS_2023_01/162201414" TargetMode="External"/><Relationship Id="rId25" Type="http://schemas.openxmlformats.org/officeDocument/2006/relationships/hyperlink" Target="https://podminky.urs.cz/item/CS_URS_2023_01/184102111" TargetMode="External"/><Relationship Id="rId33" Type="http://schemas.openxmlformats.org/officeDocument/2006/relationships/hyperlink" Target="https://podminky.urs.cz/item/CS_URS_2023_01/184911421" TargetMode="External"/><Relationship Id="rId38" Type="http://schemas.openxmlformats.org/officeDocument/2006/relationships/drawing" Target="../drawings/drawing6.xml"/><Relationship Id="rId2" Type="http://schemas.openxmlformats.org/officeDocument/2006/relationships/hyperlink" Target="https://podminky.urs.cz/item/CS_URS_2023_01/112101102" TargetMode="External"/><Relationship Id="rId16" Type="http://schemas.openxmlformats.org/officeDocument/2006/relationships/hyperlink" Target="https://podminky.urs.cz/item/CS_URS_2023_01/162201413" TargetMode="External"/><Relationship Id="rId20" Type="http://schemas.openxmlformats.org/officeDocument/2006/relationships/hyperlink" Target="https://podminky.urs.cz/item/CS_URS_2023_01/162201423" TargetMode="External"/><Relationship Id="rId29" Type="http://schemas.openxmlformats.org/officeDocument/2006/relationships/hyperlink" Target="https://podminky.urs.cz/item/CS_URS_2023_01/184215133" TargetMode="External"/><Relationship Id="rId1" Type="http://schemas.openxmlformats.org/officeDocument/2006/relationships/hyperlink" Target="https://podminky.urs.cz/item/CS_URS_2023_01/112101101" TargetMode="External"/><Relationship Id="rId6" Type="http://schemas.openxmlformats.org/officeDocument/2006/relationships/hyperlink" Target="https://podminky.urs.cz/item/CS_URS_2023_01/112201102" TargetMode="External"/><Relationship Id="rId11" Type="http://schemas.openxmlformats.org/officeDocument/2006/relationships/hyperlink" Target="https://podminky.urs.cz/item/CS_URS_2023_01/162201402" TargetMode="External"/><Relationship Id="rId24" Type="http://schemas.openxmlformats.org/officeDocument/2006/relationships/hyperlink" Target="https://podminky.urs.cz/item/CS_URS_2023_01/183101215" TargetMode="External"/><Relationship Id="rId32" Type="http://schemas.openxmlformats.org/officeDocument/2006/relationships/hyperlink" Target="https://podminky.urs.cz/item/CS_URS_2023_01/184813211" TargetMode="External"/><Relationship Id="rId37" Type="http://schemas.openxmlformats.org/officeDocument/2006/relationships/printerSettings" Target="../printerSettings/printerSettings6.bin"/><Relationship Id="rId5" Type="http://schemas.openxmlformats.org/officeDocument/2006/relationships/hyperlink" Target="https://podminky.urs.cz/item/CS_URS_2023_01/112201101" TargetMode="External"/><Relationship Id="rId15" Type="http://schemas.openxmlformats.org/officeDocument/2006/relationships/hyperlink" Target="https://podminky.urs.cz/item/CS_URS_2023_01/162201412" TargetMode="External"/><Relationship Id="rId23" Type="http://schemas.openxmlformats.org/officeDocument/2006/relationships/hyperlink" Target="https://podminky.urs.cz/item/CS_URS_2023_01/183111212" TargetMode="External"/><Relationship Id="rId28" Type="http://schemas.openxmlformats.org/officeDocument/2006/relationships/hyperlink" Target="https://podminky.urs.cz/item/CS_URS_2023_01/184215131" TargetMode="External"/><Relationship Id="rId36" Type="http://schemas.openxmlformats.org/officeDocument/2006/relationships/hyperlink" Target="https://podminky.urs.cz/item/CS_URS_2023_01/998231411" TargetMode="External"/><Relationship Id="rId10" Type="http://schemas.openxmlformats.org/officeDocument/2006/relationships/hyperlink" Target="https://podminky.urs.cz/item/CS_URS_2023_01/162201401" TargetMode="External"/><Relationship Id="rId19" Type="http://schemas.openxmlformats.org/officeDocument/2006/relationships/hyperlink" Target="https://podminky.urs.cz/item/CS_URS_2023_01/162201422" TargetMode="External"/><Relationship Id="rId31" Type="http://schemas.openxmlformats.org/officeDocument/2006/relationships/hyperlink" Target="https://podminky.urs.cz/item/CS_URS_2023_01/184801121" TargetMode="External"/><Relationship Id="rId4" Type="http://schemas.openxmlformats.org/officeDocument/2006/relationships/hyperlink" Target="https://podminky.urs.cz/item/CS_URS_2023_01/112101104" TargetMode="External"/><Relationship Id="rId9" Type="http://schemas.openxmlformats.org/officeDocument/2006/relationships/hyperlink" Target="https://podminky.urs.cz/item/CS_URS_2023_01/112201105" TargetMode="External"/><Relationship Id="rId14" Type="http://schemas.openxmlformats.org/officeDocument/2006/relationships/hyperlink" Target="https://podminky.urs.cz/item/CS_URS_2023_01/162201411" TargetMode="External"/><Relationship Id="rId22" Type="http://schemas.openxmlformats.org/officeDocument/2006/relationships/hyperlink" Target="https://podminky.urs.cz/item/CS_URS_2023_01/162201425R" TargetMode="External"/><Relationship Id="rId27" Type="http://schemas.openxmlformats.org/officeDocument/2006/relationships/hyperlink" Target="https://podminky.urs.cz/item/CS_URS_2023_01/184102116" TargetMode="External"/><Relationship Id="rId30" Type="http://schemas.openxmlformats.org/officeDocument/2006/relationships/hyperlink" Target="https://podminky.urs.cz/item/CS_URS_2023_01/184501141" TargetMode="External"/><Relationship Id="rId35" Type="http://schemas.openxmlformats.org/officeDocument/2006/relationships/hyperlink" Target="https://podminky.urs.cz/item/CS_URS_2023_01/1859992R" TargetMode="External"/><Relationship Id="rId8" Type="http://schemas.openxmlformats.org/officeDocument/2006/relationships/hyperlink" Target="https://podminky.urs.cz/item/CS_URS_2023_01/112201104" TargetMode="External"/><Relationship Id="rId3" Type="http://schemas.openxmlformats.org/officeDocument/2006/relationships/hyperlink" Target="https://podminky.urs.cz/item/CS_URS_2023_01/112101103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94"/>
      <c r="AS2" s="394"/>
      <c r="AT2" s="394"/>
      <c r="AU2" s="394"/>
      <c r="AV2" s="394"/>
      <c r="AW2" s="394"/>
      <c r="AX2" s="394"/>
      <c r="AY2" s="394"/>
      <c r="AZ2" s="394"/>
      <c r="BA2" s="394"/>
      <c r="BB2" s="394"/>
      <c r="BC2" s="394"/>
      <c r="BD2" s="394"/>
      <c r="BE2" s="394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8" t="s">
        <v>14</v>
      </c>
      <c r="L5" s="379"/>
      <c r="M5" s="379"/>
      <c r="N5" s="379"/>
      <c r="O5" s="379"/>
      <c r="P5" s="379"/>
      <c r="Q5" s="379"/>
      <c r="R5" s="379"/>
      <c r="S5" s="379"/>
      <c r="T5" s="379"/>
      <c r="U5" s="379"/>
      <c r="V5" s="379"/>
      <c r="W5" s="379"/>
      <c r="X5" s="379"/>
      <c r="Y5" s="379"/>
      <c r="Z5" s="379"/>
      <c r="AA5" s="379"/>
      <c r="AB5" s="379"/>
      <c r="AC5" s="379"/>
      <c r="AD5" s="379"/>
      <c r="AE5" s="379"/>
      <c r="AF5" s="379"/>
      <c r="AG5" s="379"/>
      <c r="AH5" s="379"/>
      <c r="AI5" s="379"/>
      <c r="AJ5" s="379"/>
      <c r="AK5" s="379"/>
      <c r="AL5" s="379"/>
      <c r="AM5" s="379"/>
      <c r="AN5" s="379"/>
      <c r="AO5" s="379"/>
      <c r="AP5" s="24"/>
      <c r="AQ5" s="24"/>
      <c r="AR5" s="22"/>
      <c r="BE5" s="375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80" t="s">
        <v>17</v>
      </c>
      <c r="L6" s="379"/>
      <c r="M6" s="379"/>
      <c r="N6" s="379"/>
      <c r="O6" s="379"/>
      <c r="P6" s="379"/>
      <c r="Q6" s="379"/>
      <c r="R6" s="379"/>
      <c r="S6" s="379"/>
      <c r="T6" s="379"/>
      <c r="U6" s="379"/>
      <c r="V6" s="379"/>
      <c r="W6" s="379"/>
      <c r="X6" s="379"/>
      <c r="Y6" s="379"/>
      <c r="Z6" s="379"/>
      <c r="AA6" s="379"/>
      <c r="AB6" s="379"/>
      <c r="AC6" s="379"/>
      <c r="AD6" s="379"/>
      <c r="AE6" s="379"/>
      <c r="AF6" s="379"/>
      <c r="AG6" s="379"/>
      <c r="AH6" s="379"/>
      <c r="AI6" s="379"/>
      <c r="AJ6" s="379"/>
      <c r="AK6" s="379"/>
      <c r="AL6" s="379"/>
      <c r="AM6" s="379"/>
      <c r="AN6" s="379"/>
      <c r="AO6" s="379"/>
      <c r="AP6" s="24"/>
      <c r="AQ6" s="24"/>
      <c r="AR6" s="22"/>
      <c r="BE6" s="376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21</v>
      </c>
      <c r="AO7" s="24"/>
      <c r="AP7" s="24"/>
      <c r="AQ7" s="24"/>
      <c r="AR7" s="22"/>
      <c r="BE7" s="376"/>
      <c r="BS7" s="19" t="s">
        <v>6</v>
      </c>
    </row>
    <row r="8" spans="1:74" s="1" customFormat="1" ht="12" customHeight="1">
      <c r="B8" s="23"/>
      <c r="C8" s="24"/>
      <c r="D8" s="31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24</v>
      </c>
      <c r="AL8" s="24"/>
      <c r="AM8" s="24"/>
      <c r="AN8" s="32" t="s">
        <v>25</v>
      </c>
      <c r="AO8" s="24"/>
      <c r="AP8" s="24"/>
      <c r="AQ8" s="24"/>
      <c r="AR8" s="22"/>
      <c r="BE8" s="376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76"/>
      <c r="BS9" s="19" t="s">
        <v>6</v>
      </c>
    </row>
    <row r="10" spans="1:74" s="1" customFormat="1" ht="12" customHeight="1">
      <c r="B10" s="23"/>
      <c r="C10" s="24"/>
      <c r="D10" s="31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76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30</v>
      </c>
      <c r="AL11" s="24"/>
      <c r="AM11" s="24"/>
      <c r="AN11" s="29" t="s">
        <v>21</v>
      </c>
      <c r="AO11" s="24"/>
      <c r="AP11" s="24"/>
      <c r="AQ11" s="24"/>
      <c r="AR11" s="22"/>
      <c r="BE11" s="376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76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27</v>
      </c>
      <c r="AL13" s="24"/>
      <c r="AM13" s="24"/>
      <c r="AN13" s="33" t="s">
        <v>32</v>
      </c>
      <c r="AO13" s="24"/>
      <c r="AP13" s="24"/>
      <c r="AQ13" s="24"/>
      <c r="AR13" s="22"/>
      <c r="BE13" s="376"/>
      <c r="BS13" s="19" t="s">
        <v>6</v>
      </c>
    </row>
    <row r="14" spans="1:74" ht="12.75">
      <c r="B14" s="23"/>
      <c r="C14" s="24"/>
      <c r="D14" s="24"/>
      <c r="E14" s="381" t="s">
        <v>32</v>
      </c>
      <c r="F14" s="382"/>
      <c r="G14" s="382"/>
      <c r="H14" s="382"/>
      <c r="I14" s="382"/>
      <c r="J14" s="382"/>
      <c r="K14" s="382"/>
      <c r="L14" s="382"/>
      <c r="M14" s="382"/>
      <c r="N14" s="382"/>
      <c r="O14" s="382"/>
      <c r="P14" s="382"/>
      <c r="Q14" s="382"/>
      <c r="R14" s="382"/>
      <c r="S14" s="382"/>
      <c r="T14" s="382"/>
      <c r="U14" s="382"/>
      <c r="V14" s="382"/>
      <c r="W14" s="382"/>
      <c r="X14" s="382"/>
      <c r="Y14" s="382"/>
      <c r="Z14" s="382"/>
      <c r="AA14" s="382"/>
      <c r="AB14" s="382"/>
      <c r="AC14" s="382"/>
      <c r="AD14" s="382"/>
      <c r="AE14" s="382"/>
      <c r="AF14" s="382"/>
      <c r="AG14" s="382"/>
      <c r="AH14" s="382"/>
      <c r="AI14" s="382"/>
      <c r="AJ14" s="382"/>
      <c r="AK14" s="31" t="s">
        <v>30</v>
      </c>
      <c r="AL14" s="24"/>
      <c r="AM14" s="24"/>
      <c r="AN14" s="33" t="s">
        <v>32</v>
      </c>
      <c r="AO14" s="24"/>
      <c r="AP14" s="24"/>
      <c r="AQ14" s="24"/>
      <c r="AR14" s="22"/>
      <c r="BE14" s="376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76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76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30</v>
      </c>
      <c r="AL17" s="24"/>
      <c r="AM17" s="24"/>
      <c r="AN17" s="29" t="s">
        <v>21</v>
      </c>
      <c r="AO17" s="24"/>
      <c r="AP17" s="24"/>
      <c r="AQ17" s="24"/>
      <c r="AR17" s="22"/>
      <c r="BE17" s="376"/>
      <c r="BS17" s="19" t="s">
        <v>35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76"/>
      <c r="BS18" s="19" t="s">
        <v>6</v>
      </c>
    </row>
    <row r="19" spans="1:71" s="1" customFormat="1" ht="12" customHeight="1">
      <c r="B19" s="23"/>
      <c r="C19" s="24"/>
      <c r="D19" s="31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27</v>
      </c>
      <c r="AL19" s="24"/>
      <c r="AM19" s="24"/>
      <c r="AN19" s="29" t="s">
        <v>37</v>
      </c>
      <c r="AO19" s="24"/>
      <c r="AP19" s="24"/>
      <c r="AQ19" s="24"/>
      <c r="AR19" s="22"/>
      <c r="BE19" s="376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38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30</v>
      </c>
      <c r="AL20" s="24"/>
      <c r="AM20" s="24"/>
      <c r="AN20" s="29" t="s">
        <v>21</v>
      </c>
      <c r="AO20" s="24"/>
      <c r="AP20" s="24"/>
      <c r="AQ20" s="24"/>
      <c r="AR20" s="22"/>
      <c r="BE20" s="376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76"/>
    </row>
    <row r="22" spans="1:71" s="1" customFormat="1" ht="12" customHeight="1">
      <c r="B22" s="23"/>
      <c r="C22" s="24"/>
      <c r="D22" s="31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76"/>
    </row>
    <row r="23" spans="1:71" s="1" customFormat="1" ht="16.5" customHeight="1">
      <c r="B23" s="23"/>
      <c r="C23" s="24"/>
      <c r="D23" s="24"/>
      <c r="E23" s="383" t="s">
        <v>21</v>
      </c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  <c r="AB23" s="383"/>
      <c r="AC23" s="383"/>
      <c r="AD23" s="383"/>
      <c r="AE23" s="383"/>
      <c r="AF23" s="383"/>
      <c r="AG23" s="383"/>
      <c r="AH23" s="383"/>
      <c r="AI23" s="383"/>
      <c r="AJ23" s="383"/>
      <c r="AK23" s="383"/>
      <c r="AL23" s="383"/>
      <c r="AM23" s="383"/>
      <c r="AN23" s="383"/>
      <c r="AO23" s="24"/>
      <c r="AP23" s="24"/>
      <c r="AQ23" s="24"/>
      <c r="AR23" s="22"/>
      <c r="BE23" s="376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76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76"/>
    </row>
    <row r="26" spans="1:71" s="2" customFormat="1" ht="25.9" customHeight="1">
      <c r="A26" s="36"/>
      <c r="B26" s="37"/>
      <c r="C26" s="38"/>
      <c r="D26" s="39" t="s">
        <v>40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84">
        <f>ROUND(AG54,2)</f>
        <v>0</v>
      </c>
      <c r="AL26" s="385"/>
      <c r="AM26" s="385"/>
      <c r="AN26" s="385"/>
      <c r="AO26" s="385"/>
      <c r="AP26" s="38"/>
      <c r="AQ26" s="38"/>
      <c r="AR26" s="41"/>
      <c r="BE26" s="376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76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6" t="s">
        <v>41</v>
      </c>
      <c r="M28" s="386"/>
      <c r="N28" s="386"/>
      <c r="O28" s="386"/>
      <c r="P28" s="386"/>
      <c r="Q28" s="38"/>
      <c r="R28" s="38"/>
      <c r="S28" s="38"/>
      <c r="T28" s="38"/>
      <c r="U28" s="38"/>
      <c r="V28" s="38"/>
      <c r="W28" s="386" t="s">
        <v>42</v>
      </c>
      <c r="X28" s="386"/>
      <c r="Y28" s="386"/>
      <c r="Z28" s="386"/>
      <c r="AA28" s="386"/>
      <c r="AB28" s="386"/>
      <c r="AC28" s="386"/>
      <c r="AD28" s="386"/>
      <c r="AE28" s="386"/>
      <c r="AF28" s="38"/>
      <c r="AG28" s="38"/>
      <c r="AH28" s="38"/>
      <c r="AI28" s="38"/>
      <c r="AJ28" s="38"/>
      <c r="AK28" s="386" t="s">
        <v>43</v>
      </c>
      <c r="AL28" s="386"/>
      <c r="AM28" s="386"/>
      <c r="AN28" s="386"/>
      <c r="AO28" s="386"/>
      <c r="AP28" s="38"/>
      <c r="AQ28" s="38"/>
      <c r="AR28" s="41"/>
      <c r="BE28" s="376"/>
    </row>
    <row r="29" spans="1:71" s="3" customFormat="1" ht="14.45" customHeight="1">
      <c r="B29" s="42"/>
      <c r="C29" s="43"/>
      <c r="D29" s="31" t="s">
        <v>44</v>
      </c>
      <c r="E29" s="43"/>
      <c r="F29" s="31" t="s">
        <v>45</v>
      </c>
      <c r="G29" s="43"/>
      <c r="H29" s="43"/>
      <c r="I29" s="43"/>
      <c r="J29" s="43"/>
      <c r="K29" s="43"/>
      <c r="L29" s="389">
        <v>0.21</v>
      </c>
      <c r="M29" s="388"/>
      <c r="N29" s="388"/>
      <c r="O29" s="388"/>
      <c r="P29" s="388"/>
      <c r="Q29" s="43"/>
      <c r="R29" s="43"/>
      <c r="S29" s="43"/>
      <c r="T29" s="43"/>
      <c r="U29" s="43"/>
      <c r="V29" s="43"/>
      <c r="W29" s="387">
        <f>ROUND(AZ54, 2)</f>
        <v>0</v>
      </c>
      <c r="X29" s="388"/>
      <c r="Y29" s="388"/>
      <c r="Z29" s="388"/>
      <c r="AA29" s="388"/>
      <c r="AB29" s="388"/>
      <c r="AC29" s="388"/>
      <c r="AD29" s="388"/>
      <c r="AE29" s="388"/>
      <c r="AF29" s="43"/>
      <c r="AG29" s="43"/>
      <c r="AH29" s="43"/>
      <c r="AI29" s="43"/>
      <c r="AJ29" s="43"/>
      <c r="AK29" s="387">
        <f>ROUND(AV54, 2)</f>
        <v>0</v>
      </c>
      <c r="AL29" s="388"/>
      <c r="AM29" s="388"/>
      <c r="AN29" s="388"/>
      <c r="AO29" s="388"/>
      <c r="AP29" s="43"/>
      <c r="AQ29" s="43"/>
      <c r="AR29" s="44"/>
      <c r="BE29" s="377"/>
    </row>
    <row r="30" spans="1:71" s="3" customFormat="1" ht="14.45" customHeight="1">
      <c r="B30" s="42"/>
      <c r="C30" s="43"/>
      <c r="D30" s="43"/>
      <c r="E30" s="43"/>
      <c r="F30" s="31" t="s">
        <v>46</v>
      </c>
      <c r="G30" s="43"/>
      <c r="H30" s="43"/>
      <c r="I30" s="43"/>
      <c r="J30" s="43"/>
      <c r="K30" s="43"/>
      <c r="L30" s="389">
        <v>0.15</v>
      </c>
      <c r="M30" s="388"/>
      <c r="N30" s="388"/>
      <c r="O30" s="388"/>
      <c r="P30" s="388"/>
      <c r="Q30" s="43"/>
      <c r="R30" s="43"/>
      <c r="S30" s="43"/>
      <c r="T30" s="43"/>
      <c r="U30" s="43"/>
      <c r="V30" s="43"/>
      <c r="W30" s="387">
        <f>ROUND(BA54, 2)</f>
        <v>0</v>
      </c>
      <c r="X30" s="388"/>
      <c r="Y30" s="388"/>
      <c r="Z30" s="388"/>
      <c r="AA30" s="388"/>
      <c r="AB30" s="388"/>
      <c r="AC30" s="388"/>
      <c r="AD30" s="388"/>
      <c r="AE30" s="388"/>
      <c r="AF30" s="43"/>
      <c r="AG30" s="43"/>
      <c r="AH30" s="43"/>
      <c r="AI30" s="43"/>
      <c r="AJ30" s="43"/>
      <c r="AK30" s="387">
        <f>ROUND(AW54, 2)</f>
        <v>0</v>
      </c>
      <c r="AL30" s="388"/>
      <c r="AM30" s="388"/>
      <c r="AN30" s="388"/>
      <c r="AO30" s="388"/>
      <c r="AP30" s="43"/>
      <c r="AQ30" s="43"/>
      <c r="AR30" s="44"/>
      <c r="BE30" s="377"/>
    </row>
    <row r="31" spans="1:71" s="3" customFormat="1" ht="14.45" hidden="1" customHeight="1">
      <c r="B31" s="42"/>
      <c r="C31" s="43"/>
      <c r="D31" s="43"/>
      <c r="E31" s="43"/>
      <c r="F31" s="31" t="s">
        <v>47</v>
      </c>
      <c r="G31" s="43"/>
      <c r="H31" s="43"/>
      <c r="I31" s="43"/>
      <c r="J31" s="43"/>
      <c r="K31" s="43"/>
      <c r="L31" s="389">
        <v>0.21</v>
      </c>
      <c r="M31" s="388"/>
      <c r="N31" s="388"/>
      <c r="O31" s="388"/>
      <c r="P31" s="388"/>
      <c r="Q31" s="43"/>
      <c r="R31" s="43"/>
      <c r="S31" s="43"/>
      <c r="T31" s="43"/>
      <c r="U31" s="43"/>
      <c r="V31" s="43"/>
      <c r="W31" s="387">
        <f>ROUND(BB54, 2)</f>
        <v>0</v>
      </c>
      <c r="X31" s="388"/>
      <c r="Y31" s="388"/>
      <c r="Z31" s="388"/>
      <c r="AA31" s="388"/>
      <c r="AB31" s="388"/>
      <c r="AC31" s="388"/>
      <c r="AD31" s="388"/>
      <c r="AE31" s="388"/>
      <c r="AF31" s="43"/>
      <c r="AG31" s="43"/>
      <c r="AH31" s="43"/>
      <c r="AI31" s="43"/>
      <c r="AJ31" s="43"/>
      <c r="AK31" s="387">
        <v>0</v>
      </c>
      <c r="AL31" s="388"/>
      <c r="AM31" s="388"/>
      <c r="AN31" s="388"/>
      <c r="AO31" s="388"/>
      <c r="AP31" s="43"/>
      <c r="AQ31" s="43"/>
      <c r="AR31" s="44"/>
      <c r="BE31" s="377"/>
    </row>
    <row r="32" spans="1:71" s="3" customFormat="1" ht="14.45" hidden="1" customHeight="1">
      <c r="B32" s="42"/>
      <c r="C32" s="43"/>
      <c r="D32" s="43"/>
      <c r="E32" s="43"/>
      <c r="F32" s="31" t="s">
        <v>48</v>
      </c>
      <c r="G32" s="43"/>
      <c r="H32" s="43"/>
      <c r="I32" s="43"/>
      <c r="J32" s="43"/>
      <c r="K32" s="43"/>
      <c r="L32" s="389">
        <v>0.15</v>
      </c>
      <c r="M32" s="388"/>
      <c r="N32" s="388"/>
      <c r="O32" s="388"/>
      <c r="P32" s="388"/>
      <c r="Q32" s="43"/>
      <c r="R32" s="43"/>
      <c r="S32" s="43"/>
      <c r="T32" s="43"/>
      <c r="U32" s="43"/>
      <c r="V32" s="43"/>
      <c r="W32" s="387">
        <f>ROUND(BC54, 2)</f>
        <v>0</v>
      </c>
      <c r="X32" s="388"/>
      <c r="Y32" s="388"/>
      <c r="Z32" s="388"/>
      <c r="AA32" s="388"/>
      <c r="AB32" s="388"/>
      <c r="AC32" s="388"/>
      <c r="AD32" s="388"/>
      <c r="AE32" s="388"/>
      <c r="AF32" s="43"/>
      <c r="AG32" s="43"/>
      <c r="AH32" s="43"/>
      <c r="AI32" s="43"/>
      <c r="AJ32" s="43"/>
      <c r="AK32" s="387">
        <v>0</v>
      </c>
      <c r="AL32" s="388"/>
      <c r="AM32" s="388"/>
      <c r="AN32" s="388"/>
      <c r="AO32" s="388"/>
      <c r="AP32" s="43"/>
      <c r="AQ32" s="43"/>
      <c r="AR32" s="44"/>
      <c r="BE32" s="377"/>
    </row>
    <row r="33" spans="1:57" s="3" customFormat="1" ht="14.45" hidden="1" customHeight="1">
      <c r="B33" s="42"/>
      <c r="C33" s="43"/>
      <c r="D33" s="43"/>
      <c r="E33" s="43"/>
      <c r="F33" s="31" t="s">
        <v>49</v>
      </c>
      <c r="G33" s="43"/>
      <c r="H33" s="43"/>
      <c r="I33" s="43"/>
      <c r="J33" s="43"/>
      <c r="K33" s="43"/>
      <c r="L33" s="389">
        <v>0</v>
      </c>
      <c r="M33" s="388"/>
      <c r="N33" s="388"/>
      <c r="O33" s="388"/>
      <c r="P33" s="388"/>
      <c r="Q33" s="43"/>
      <c r="R33" s="43"/>
      <c r="S33" s="43"/>
      <c r="T33" s="43"/>
      <c r="U33" s="43"/>
      <c r="V33" s="43"/>
      <c r="W33" s="387">
        <f>ROUND(BD54, 2)</f>
        <v>0</v>
      </c>
      <c r="X33" s="388"/>
      <c r="Y33" s="388"/>
      <c r="Z33" s="388"/>
      <c r="AA33" s="388"/>
      <c r="AB33" s="388"/>
      <c r="AC33" s="388"/>
      <c r="AD33" s="388"/>
      <c r="AE33" s="388"/>
      <c r="AF33" s="43"/>
      <c r="AG33" s="43"/>
      <c r="AH33" s="43"/>
      <c r="AI33" s="43"/>
      <c r="AJ33" s="43"/>
      <c r="AK33" s="387">
        <v>0</v>
      </c>
      <c r="AL33" s="388"/>
      <c r="AM33" s="388"/>
      <c r="AN33" s="388"/>
      <c r="AO33" s="388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393" t="s">
        <v>52</v>
      </c>
      <c r="Y35" s="391"/>
      <c r="Z35" s="391"/>
      <c r="AA35" s="391"/>
      <c r="AB35" s="391"/>
      <c r="AC35" s="47"/>
      <c r="AD35" s="47"/>
      <c r="AE35" s="47"/>
      <c r="AF35" s="47"/>
      <c r="AG35" s="47"/>
      <c r="AH35" s="47"/>
      <c r="AI35" s="47"/>
      <c r="AJ35" s="47"/>
      <c r="AK35" s="390">
        <f>SUM(AK26:AK33)</f>
        <v>0</v>
      </c>
      <c r="AL35" s="391"/>
      <c r="AM35" s="391"/>
      <c r="AN35" s="391"/>
      <c r="AO35" s="392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53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2023_003_VZ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5" t="str">
        <f>K6</f>
        <v>Revitalizace obecního rybníka - LBC Hejtmánkovice</v>
      </c>
      <c r="M45" s="356"/>
      <c r="N45" s="356"/>
      <c r="O45" s="356"/>
      <c r="P45" s="356"/>
      <c r="Q45" s="356"/>
      <c r="R45" s="356"/>
      <c r="S45" s="356"/>
      <c r="T45" s="356"/>
      <c r="U45" s="356"/>
      <c r="V45" s="356"/>
      <c r="W45" s="356"/>
      <c r="X45" s="356"/>
      <c r="Y45" s="356"/>
      <c r="Z45" s="356"/>
      <c r="AA45" s="356"/>
      <c r="AB45" s="356"/>
      <c r="AC45" s="356"/>
      <c r="AD45" s="356"/>
      <c r="AE45" s="356"/>
      <c r="AF45" s="356"/>
      <c r="AG45" s="356"/>
      <c r="AH45" s="356"/>
      <c r="AI45" s="356"/>
      <c r="AJ45" s="356"/>
      <c r="AK45" s="356"/>
      <c r="AL45" s="356"/>
      <c r="AM45" s="356"/>
      <c r="AN45" s="356"/>
      <c r="AO45" s="356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22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Hejtmánkovice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24</v>
      </c>
      <c r="AJ47" s="38"/>
      <c r="AK47" s="38"/>
      <c r="AL47" s="38"/>
      <c r="AM47" s="357" t="str">
        <f>IF(AN8= "","",AN8)</f>
        <v>19. 1. 2023</v>
      </c>
      <c r="AN47" s="357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26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Státní pozemkový úřad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58" t="str">
        <f>IF(E17="","",E17)</f>
        <v xml:space="preserve"> </v>
      </c>
      <c r="AN49" s="359"/>
      <c r="AO49" s="359"/>
      <c r="AP49" s="359"/>
      <c r="AQ49" s="38"/>
      <c r="AR49" s="41"/>
      <c r="AS49" s="360" t="s">
        <v>54</v>
      </c>
      <c r="AT49" s="36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358" t="str">
        <f>IF(E20="","",E20)</f>
        <v>Jaroslav Kasl</v>
      </c>
      <c r="AN50" s="359"/>
      <c r="AO50" s="359"/>
      <c r="AP50" s="359"/>
      <c r="AQ50" s="38"/>
      <c r="AR50" s="41"/>
      <c r="AS50" s="362"/>
      <c r="AT50" s="3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4"/>
      <c r="AT51" s="36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6" t="s">
        <v>55</v>
      </c>
      <c r="D52" s="367"/>
      <c r="E52" s="367"/>
      <c r="F52" s="367"/>
      <c r="G52" s="367"/>
      <c r="H52" s="68"/>
      <c r="I52" s="369" t="s">
        <v>56</v>
      </c>
      <c r="J52" s="367"/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67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8" t="s">
        <v>57</v>
      </c>
      <c r="AH52" s="367"/>
      <c r="AI52" s="367"/>
      <c r="AJ52" s="367"/>
      <c r="AK52" s="367"/>
      <c r="AL52" s="367"/>
      <c r="AM52" s="367"/>
      <c r="AN52" s="369" t="s">
        <v>58</v>
      </c>
      <c r="AO52" s="367"/>
      <c r="AP52" s="367"/>
      <c r="AQ52" s="69" t="s">
        <v>59</v>
      </c>
      <c r="AR52" s="41"/>
      <c r="AS52" s="70" t="s">
        <v>60</v>
      </c>
      <c r="AT52" s="71" t="s">
        <v>61</v>
      </c>
      <c r="AU52" s="71" t="s">
        <v>62</v>
      </c>
      <c r="AV52" s="71" t="s">
        <v>63</v>
      </c>
      <c r="AW52" s="71" t="s">
        <v>64</v>
      </c>
      <c r="AX52" s="71" t="s">
        <v>65</v>
      </c>
      <c r="AY52" s="71" t="s">
        <v>66</v>
      </c>
      <c r="AZ52" s="71" t="s">
        <v>67</v>
      </c>
      <c r="BA52" s="71" t="s">
        <v>68</v>
      </c>
      <c r="BB52" s="71" t="s">
        <v>69</v>
      </c>
      <c r="BC52" s="71" t="s">
        <v>70</v>
      </c>
      <c r="BD52" s="72" t="s">
        <v>71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72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3">
        <f>ROUND(SUM(AG55:AG60),2)</f>
        <v>0</v>
      </c>
      <c r="AH54" s="373"/>
      <c r="AI54" s="373"/>
      <c r="AJ54" s="373"/>
      <c r="AK54" s="373"/>
      <c r="AL54" s="373"/>
      <c r="AM54" s="373"/>
      <c r="AN54" s="374">
        <f t="shared" ref="AN54:AN60" si="0">SUM(AG54,AT54)</f>
        <v>0</v>
      </c>
      <c r="AO54" s="374"/>
      <c r="AP54" s="374"/>
      <c r="AQ54" s="80" t="s">
        <v>21</v>
      </c>
      <c r="AR54" s="81"/>
      <c r="AS54" s="82">
        <f>ROUND(SUM(AS55:AS60),2)</f>
        <v>0</v>
      </c>
      <c r="AT54" s="83">
        <f t="shared" ref="AT54:AT60" si="1">ROUND(SUM(AV54:AW54),2)</f>
        <v>0</v>
      </c>
      <c r="AU54" s="84">
        <f>ROUND(SUM(AU55:AU60),5)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ROUND(SUM(AZ55:AZ60),2)</f>
        <v>0</v>
      </c>
      <c r="BA54" s="83">
        <f>ROUND(SUM(BA55:BA60),2)</f>
        <v>0</v>
      </c>
      <c r="BB54" s="83">
        <f>ROUND(SUM(BB55:BB60),2)</f>
        <v>0</v>
      </c>
      <c r="BC54" s="83">
        <f>ROUND(SUM(BC55:BC60),2)</f>
        <v>0</v>
      </c>
      <c r="BD54" s="85">
        <f>ROUND(SUM(BD55:BD60),2)</f>
        <v>0</v>
      </c>
      <c r="BS54" s="86" t="s">
        <v>73</v>
      </c>
      <c r="BT54" s="86" t="s">
        <v>74</v>
      </c>
      <c r="BU54" s="87" t="s">
        <v>75</v>
      </c>
      <c r="BV54" s="86" t="s">
        <v>76</v>
      </c>
      <c r="BW54" s="86" t="s">
        <v>5</v>
      </c>
      <c r="BX54" s="86" t="s">
        <v>77</v>
      </c>
      <c r="CL54" s="86" t="s">
        <v>19</v>
      </c>
    </row>
    <row r="55" spans="1:91" s="7" customFormat="1" ht="16.5" customHeight="1">
      <c r="A55" s="88" t="s">
        <v>78</v>
      </c>
      <c r="B55" s="89"/>
      <c r="C55" s="90"/>
      <c r="D55" s="370" t="s">
        <v>79</v>
      </c>
      <c r="E55" s="370"/>
      <c r="F55" s="370"/>
      <c r="G55" s="370"/>
      <c r="H55" s="370"/>
      <c r="I55" s="91"/>
      <c r="J55" s="370" t="s">
        <v>80</v>
      </c>
      <c r="K55" s="370"/>
      <c r="L55" s="370"/>
      <c r="M55" s="370"/>
      <c r="N55" s="370"/>
      <c r="O55" s="370"/>
      <c r="P55" s="370"/>
      <c r="Q55" s="370"/>
      <c r="R55" s="370"/>
      <c r="S55" s="370"/>
      <c r="T55" s="370"/>
      <c r="U55" s="370"/>
      <c r="V55" s="370"/>
      <c r="W55" s="370"/>
      <c r="X55" s="370"/>
      <c r="Y55" s="370"/>
      <c r="Z55" s="370"/>
      <c r="AA55" s="370"/>
      <c r="AB55" s="370"/>
      <c r="AC55" s="370"/>
      <c r="AD55" s="370"/>
      <c r="AE55" s="370"/>
      <c r="AF55" s="370"/>
      <c r="AG55" s="371">
        <f>'SO 10 - TĚŽBA SEDIMENTU'!J30</f>
        <v>0</v>
      </c>
      <c r="AH55" s="372"/>
      <c r="AI55" s="372"/>
      <c r="AJ55" s="372"/>
      <c r="AK55" s="372"/>
      <c r="AL55" s="372"/>
      <c r="AM55" s="372"/>
      <c r="AN55" s="371">
        <f t="shared" si="0"/>
        <v>0</v>
      </c>
      <c r="AO55" s="372"/>
      <c r="AP55" s="372"/>
      <c r="AQ55" s="92" t="s">
        <v>81</v>
      </c>
      <c r="AR55" s="93"/>
      <c r="AS55" s="94">
        <v>0</v>
      </c>
      <c r="AT55" s="95">
        <f t="shared" si="1"/>
        <v>0</v>
      </c>
      <c r="AU55" s="96">
        <f>'SO 10 - TĚŽBA SEDIMENTU'!P81</f>
        <v>0</v>
      </c>
      <c r="AV55" s="95">
        <f>'SO 10 - TĚŽBA SEDIMENTU'!J33</f>
        <v>0</v>
      </c>
      <c r="AW55" s="95">
        <f>'SO 10 - TĚŽBA SEDIMENTU'!J34</f>
        <v>0</v>
      </c>
      <c r="AX55" s="95">
        <f>'SO 10 - TĚŽBA SEDIMENTU'!J35</f>
        <v>0</v>
      </c>
      <c r="AY55" s="95">
        <f>'SO 10 - TĚŽBA SEDIMENTU'!J36</f>
        <v>0</v>
      </c>
      <c r="AZ55" s="95">
        <f>'SO 10 - TĚŽBA SEDIMENTU'!F33</f>
        <v>0</v>
      </c>
      <c r="BA55" s="95">
        <f>'SO 10 - TĚŽBA SEDIMENTU'!F34</f>
        <v>0</v>
      </c>
      <c r="BB55" s="95">
        <f>'SO 10 - TĚŽBA SEDIMENTU'!F35</f>
        <v>0</v>
      </c>
      <c r="BC55" s="95">
        <f>'SO 10 - TĚŽBA SEDIMENTU'!F36</f>
        <v>0</v>
      </c>
      <c r="BD55" s="97">
        <f>'SO 10 - TĚŽBA SEDIMENTU'!F37</f>
        <v>0</v>
      </c>
      <c r="BT55" s="98" t="s">
        <v>82</v>
      </c>
      <c r="BV55" s="98" t="s">
        <v>76</v>
      </c>
      <c r="BW55" s="98" t="s">
        <v>83</v>
      </c>
      <c r="BX55" s="98" t="s">
        <v>5</v>
      </c>
      <c r="CL55" s="98" t="s">
        <v>21</v>
      </c>
      <c r="CM55" s="98" t="s">
        <v>84</v>
      </c>
    </row>
    <row r="56" spans="1:91" s="7" customFormat="1" ht="16.5" customHeight="1">
      <c r="A56" s="88" t="s">
        <v>78</v>
      </c>
      <c r="B56" s="89"/>
      <c r="C56" s="90"/>
      <c r="D56" s="370" t="s">
        <v>85</v>
      </c>
      <c r="E56" s="370"/>
      <c r="F56" s="370"/>
      <c r="G56" s="370"/>
      <c r="H56" s="370"/>
      <c r="I56" s="91"/>
      <c r="J56" s="370" t="s">
        <v>86</v>
      </c>
      <c r="K56" s="370"/>
      <c r="L56" s="370"/>
      <c r="M56" s="370"/>
      <c r="N56" s="370"/>
      <c r="O56" s="370"/>
      <c r="P56" s="370"/>
      <c r="Q56" s="370"/>
      <c r="R56" s="370"/>
      <c r="S56" s="370"/>
      <c r="T56" s="370"/>
      <c r="U56" s="370"/>
      <c r="V56" s="370"/>
      <c r="W56" s="370"/>
      <c r="X56" s="370"/>
      <c r="Y56" s="370"/>
      <c r="Z56" s="370"/>
      <c r="AA56" s="370"/>
      <c r="AB56" s="370"/>
      <c r="AC56" s="370"/>
      <c r="AD56" s="370"/>
      <c r="AE56" s="370"/>
      <c r="AF56" s="370"/>
      <c r="AG56" s="371">
        <f>'SO 20 - HRÁZ'!J30</f>
        <v>0</v>
      </c>
      <c r="AH56" s="372"/>
      <c r="AI56" s="372"/>
      <c r="AJ56" s="372"/>
      <c r="AK56" s="372"/>
      <c r="AL56" s="372"/>
      <c r="AM56" s="372"/>
      <c r="AN56" s="371">
        <f t="shared" si="0"/>
        <v>0</v>
      </c>
      <c r="AO56" s="372"/>
      <c r="AP56" s="372"/>
      <c r="AQ56" s="92" t="s">
        <v>81</v>
      </c>
      <c r="AR56" s="93"/>
      <c r="AS56" s="94">
        <v>0</v>
      </c>
      <c r="AT56" s="95">
        <f t="shared" si="1"/>
        <v>0</v>
      </c>
      <c r="AU56" s="96">
        <f>'SO 20 - HRÁZ'!P83</f>
        <v>0</v>
      </c>
      <c r="AV56" s="95">
        <f>'SO 20 - HRÁZ'!J33</f>
        <v>0</v>
      </c>
      <c r="AW56" s="95">
        <f>'SO 20 - HRÁZ'!J34</f>
        <v>0</v>
      </c>
      <c r="AX56" s="95">
        <f>'SO 20 - HRÁZ'!J35</f>
        <v>0</v>
      </c>
      <c r="AY56" s="95">
        <f>'SO 20 - HRÁZ'!J36</f>
        <v>0</v>
      </c>
      <c r="AZ56" s="95">
        <f>'SO 20 - HRÁZ'!F33</f>
        <v>0</v>
      </c>
      <c r="BA56" s="95">
        <f>'SO 20 - HRÁZ'!F34</f>
        <v>0</v>
      </c>
      <c r="BB56" s="95">
        <f>'SO 20 - HRÁZ'!F35</f>
        <v>0</v>
      </c>
      <c r="BC56" s="95">
        <f>'SO 20 - HRÁZ'!F36</f>
        <v>0</v>
      </c>
      <c r="BD56" s="97">
        <f>'SO 20 - HRÁZ'!F37</f>
        <v>0</v>
      </c>
      <c r="BT56" s="98" t="s">
        <v>82</v>
      </c>
      <c r="BV56" s="98" t="s">
        <v>76</v>
      </c>
      <c r="BW56" s="98" t="s">
        <v>87</v>
      </c>
      <c r="BX56" s="98" t="s">
        <v>5</v>
      </c>
      <c r="CL56" s="98" t="s">
        <v>21</v>
      </c>
      <c r="CM56" s="98" t="s">
        <v>84</v>
      </c>
    </row>
    <row r="57" spans="1:91" s="7" customFormat="1" ht="16.5" customHeight="1">
      <c r="A57" s="88" t="s">
        <v>78</v>
      </c>
      <c r="B57" s="89"/>
      <c r="C57" s="90"/>
      <c r="D57" s="370" t="s">
        <v>88</v>
      </c>
      <c r="E57" s="370"/>
      <c r="F57" s="370"/>
      <c r="G57" s="370"/>
      <c r="H57" s="370"/>
      <c r="I57" s="91"/>
      <c r="J57" s="370" t="s">
        <v>89</v>
      </c>
      <c r="K57" s="370"/>
      <c r="L57" s="370"/>
      <c r="M57" s="370"/>
      <c r="N57" s="370"/>
      <c r="O57" s="370"/>
      <c r="P57" s="370"/>
      <c r="Q57" s="370"/>
      <c r="R57" s="370"/>
      <c r="S57" s="370"/>
      <c r="T57" s="370"/>
      <c r="U57" s="370"/>
      <c r="V57" s="370"/>
      <c r="W57" s="370"/>
      <c r="X57" s="370"/>
      <c r="Y57" s="370"/>
      <c r="Z57" s="370"/>
      <c r="AA57" s="370"/>
      <c r="AB57" s="370"/>
      <c r="AC57" s="370"/>
      <c r="AD57" s="370"/>
      <c r="AE57" s="370"/>
      <c r="AF57" s="370"/>
      <c r="AG57" s="371">
        <f>'SO 30 - SDRUŽENÝ OBJEKT'!J30</f>
        <v>0</v>
      </c>
      <c r="AH57" s="372"/>
      <c r="AI57" s="372"/>
      <c r="AJ57" s="372"/>
      <c r="AK57" s="372"/>
      <c r="AL57" s="372"/>
      <c r="AM57" s="372"/>
      <c r="AN57" s="371">
        <f t="shared" si="0"/>
        <v>0</v>
      </c>
      <c r="AO57" s="372"/>
      <c r="AP57" s="372"/>
      <c r="AQ57" s="92" t="s">
        <v>81</v>
      </c>
      <c r="AR57" s="93"/>
      <c r="AS57" s="94">
        <v>0</v>
      </c>
      <c r="AT57" s="95">
        <f t="shared" si="1"/>
        <v>0</v>
      </c>
      <c r="AU57" s="96">
        <f>'SO 30 - SDRUŽENÝ OBJEKT'!P91</f>
        <v>0</v>
      </c>
      <c r="AV57" s="95">
        <f>'SO 30 - SDRUŽENÝ OBJEKT'!J33</f>
        <v>0</v>
      </c>
      <c r="AW57" s="95">
        <f>'SO 30 - SDRUŽENÝ OBJEKT'!J34</f>
        <v>0</v>
      </c>
      <c r="AX57" s="95">
        <f>'SO 30 - SDRUŽENÝ OBJEKT'!J35</f>
        <v>0</v>
      </c>
      <c r="AY57" s="95">
        <f>'SO 30 - SDRUŽENÝ OBJEKT'!J36</f>
        <v>0</v>
      </c>
      <c r="AZ57" s="95">
        <f>'SO 30 - SDRUŽENÝ OBJEKT'!F33</f>
        <v>0</v>
      </c>
      <c r="BA57" s="95">
        <f>'SO 30 - SDRUŽENÝ OBJEKT'!F34</f>
        <v>0</v>
      </c>
      <c r="BB57" s="95">
        <f>'SO 30 - SDRUŽENÝ OBJEKT'!F35</f>
        <v>0</v>
      </c>
      <c r="BC57" s="95">
        <f>'SO 30 - SDRUŽENÝ OBJEKT'!F36</f>
        <v>0</v>
      </c>
      <c r="BD57" s="97">
        <f>'SO 30 - SDRUŽENÝ OBJEKT'!F37</f>
        <v>0</v>
      </c>
      <c r="BT57" s="98" t="s">
        <v>82</v>
      </c>
      <c r="BV57" s="98" t="s">
        <v>76</v>
      </c>
      <c r="BW57" s="98" t="s">
        <v>90</v>
      </c>
      <c r="BX57" s="98" t="s">
        <v>5</v>
      </c>
      <c r="CL57" s="98" t="s">
        <v>21</v>
      </c>
      <c r="CM57" s="98" t="s">
        <v>84</v>
      </c>
    </row>
    <row r="58" spans="1:91" s="7" customFormat="1" ht="16.5" customHeight="1">
      <c r="A58" s="88" t="s">
        <v>78</v>
      </c>
      <c r="B58" s="89"/>
      <c r="C58" s="90"/>
      <c r="D58" s="370" t="s">
        <v>91</v>
      </c>
      <c r="E58" s="370"/>
      <c r="F58" s="370"/>
      <c r="G58" s="370"/>
      <c r="H58" s="370"/>
      <c r="I58" s="91"/>
      <c r="J58" s="370" t="s">
        <v>92</v>
      </c>
      <c r="K58" s="370"/>
      <c r="L58" s="370"/>
      <c r="M58" s="370"/>
      <c r="N58" s="370"/>
      <c r="O58" s="370"/>
      <c r="P58" s="370"/>
      <c r="Q58" s="370"/>
      <c r="R58" s="370"/>
      <c r="S58" s="370"/>
      <c r="T58" s="370"/>
      <c r="U58" s="370"/>
      <c r="V58" s="370"/>
      <c r="W58" s="370"/>
      <c r="X58" s="370"/>
      <c r="Y58" s="370"/>
      <c r="Z58" s="370"/>
      <c r="AA58" s="370"/>
      <c r="AB58" s="370"/>
      <c r="AC58" s="370"/>
      <c r="AD58" s="370"/>
      <c r="AE58" s="370"/>
      <c r="AF58" s="370"/>
      <c r="AG58" s="371">
        <f>'SO 40 - MOKŘAD'!J30</f>
        <v>0</v>
      </c>
      <c r="AH58" s="372"/>
      <c r="AI58" s="372"/>
      <c r="AJ58" s="372"/>
      <c r="AK58" s="372"/>
      <c r="AL58" s="372"/>
      <c r="AM58" s="372"/>
      <c r="AN58" s="371">
        <f t="shared" si="0"/>
        <v>0</v>
      </c>
      <c r="AO58" s="372"/>
      <c r="AP58" s="372"/>
      <c r="AQ58" s="92" t="s">
        <v>81</v>
      </c>
      <c r="AR58" s="93"/>
      <c r="AS58" s="94">
        <v>0</v>
      </c>
      <c r="AT58" s="95">
        <f t="shared" si="1"/>
        <v>0</v>
      </c>
      <c r="AU58" s="96">
        <f>'SO 40 - MOKŘAD'!P82</f>
        <v>0</v>
      </c>
      <c r="AV58" s="95">
        <f>'SO 40 - MOKŘAD'!J33</f>
        <v>0</v>
      </c>
      <c r="AW58" s="95">
        <f>'SO 40 - MOKŘAD'!J34</f>
        <v>0</v>
      </c>
      <c r="AX58" s="95">
        <f>'SO 40 - MOKŘAD'!J35</f>
        <v>0</v>
      </c>
      <c r="AY58" s="95">
        <f>'SO 40 - MOKŘAD'!J36</f>
        <v>0</v>
      </c>
      <c r="AZ58" s="95">
        <f>'SO 40 - MOKŘAD'!F33</f>
        <v>0</v>
      </c>
      <c r="BA58" s="95">
        <f>'SO 40 - MOKŘAD'!F34</f>
        <v>0</v>
      </c>
      <c r="BB58" s="95">
        <f>'SO 40 - MOKŘAD'!F35</f>
        <v>0</v>
      </c>
      <c r="BC58" s="95">
        <f>'SO 40 - MOKŘAD'!F36</f>
        <v>0</v>
      </c>
      <c r="BD58" s="97">
        <f>'SO 40 - MOKŘAD'!F37</f>
        <v>0</v>
      </c>
      <c r="BT58" s="98" t="s">
        <v>82</v>
      </c>
      <c r="BV58" s="98" t="s">
        <v>76</v>
      </c>
      <c r="BW58" s="98" t="s">
        <v>93</v>
      </c>
      <c r="BX58" s="98" t="s">
        <v>5</v>
      </c>
      <c r="CL58" s="98" t="s">
        <v>21</v>
      </c>
      <c r="CM58" s="98" t="s">
        <v>84</v>
      </c>
    </row>
    <row r="59" spans="1:91" s="7" customFormat="1" ht="16.5" customHeight="1">
      <c r="A59" s="88" t="s">
        <v>78</v>
      </c>
      <c r="B59" s="89"/>
      <c r="C59" s="90"/>
      <c r="D59" s="370" t="s">
        <v>94</v>
      </c>
      <c r="E59" s="370"/>
      <c r="F59" s="370"/>
      <c r="G59" s="370"/>
      <c r="H59" s="370"/>
      <c r="I59" s="91"/>
      <c r="J59" s="370" t="s">
        <v>95</v>
      </c>
      <c r="K59" s="370"/>
      <c r="L59" s="370"/>
      <c r="M59" s="370"/>
      <c r="N59" s="370"/>
      <c r="O59" s="370"/>
      <c r="P59" s="370"/>
      <c r="Q59" s="370"/>
      <c r="R59" s="370"/>
      <c r="S59" s="370"/>
      <c r="T59" s="370"/>
      <c r="U59" s="370"/>
      <c r="V59" s="370"/>
      <c r="W59" s="370"/>
      <c r="X59" s="370"/>
      <c r="Y59" s="370"/>
      <c r="Z59" s="370"/>
      <c r="AA59" s="370"/>
      <c r="AB59" s="370"/>
      <c r="AC59" s="370"/>
      <c r="AD59" s="370"/>
      <c r="AE59" s="370"/>
      <c r="AF59" s="370"/>
      <c r="AG59" s="371">
        <f>'SO 50 - REVITALIZACE ZELENĚ'!J30</f>
        <v>0</v>
      </c>
      <c r="AH59" s="372"/>
      <c r="AI59" s="372"/>
      <c r="AJ59" s="372"/>
      <c r="AK59" s="372"/>
      <c r="AL59" s="372"/>
      <c r="AM59" s="372"/>
      <c r="AN59" s="371">
        <f t="shared" si="0"/>
        <v>0</v>
      </c>
      <c r="AO59" s="372"/>
      <c r="AP59" s="372"/>
      <c r="AQ59" s="92" t="s">
        <v>81</v>
      </c>
      <c r="AR59" s="93"/>
      <c r="AS59" s="94">
        <v>0</v>
      </c>
      <c r="AT59" s="95">
        <f t="shared" si="1"/>
        <v>0</v>
      </c>
      <c r="AU59" s="96">
        <f>'SO 50 - REVITALIZACE ZELENĚ'!P83</f>
        <v>0</v>
      </c>
      <c r="AV59" s="95">
        <f>'SO 50 - REVITALIZACE ZELENĚ'!J33</f>
        <v>0</v>
      </c>
      <c r="AW59" s="95">
        <f>'SO 50 - REVITALIZACE ZELENĚ'!J34</f>
        <v>0</v>
      </c>
      <c r="AX59" s="95">
        <f>'SO 50 - REVITALIZACE ZELENĚ'!J35</f>
        <v>0</v>
      </c>
      <c r="AY59" s="95">
        <f>'SO 50 - REVITALIZACE ZELENĚ'!J36</f>
        <v>0</v>
      </c>
      <c r="AZ59" s="95">
        <f>'SO 50 - REVITALIZACE ZELENĚ'!F33</f>
        <v>0</v>
      </c>
      <c r="BA59" s="95">
        <f>'SO 50 - REVITALIZACE ZELENĚ'!F34</f>
        <v>0</v>
      </c>
      <c r="BB59" s="95">
        <f>'SO 50 - REVITALIZACE ZELENĚ'!F35</f>
        <v>0</v>
      </c>
      <c r="BC59" s="95">
        <f>'SO 50 - REVITALIZACE ZELENĚ'!F36</f>
        <v>0</v>
      </c>
      <c r="BD59" s="97">
        <f>'SO 50 - REVITALIZACE ZELENĚ'!F37</f>
        <v>0</v>
      </c>
      <c r="BT59" s="98" t="s">
        <v>82</v>
      </c>
      <c r="BV59" s="98" t="s">
        <v>76</v>
      </c>
      <c r="BW59" s="98" t="s">
        <v>96</v>
      </c>
      <c r="BX59" s="98" t="s">
        <v>5</v>
      </c>
      <c r="CL59" s="98" t="s">
        <v>21</v>
      </c>
      <c r="CM59" s="98" t="s">
        <v>84</v>
      </c>
    </row>
    <row r="60" spans="1:91" s="7" customFormat="1" ht="16.5" customHeight="1">
      <c r="A60" s="88" t="s">
        <v>78</v>
      </c>
      <c r="B60" s="89"/>
      <c r="C60" s="90"/>
      <c r="D60" s="370" t="s">
        <v>97</v>
      </c>
      <c r="E60" s="370"/>
      <c r="F60" s="370"/>
      <c r="G60" s="370"/>
      <c r="H60" s="370"/>
      <c r="I60" s="91"/>
      <c r="J60" s="370" t="s">
        <v>98</v>
      </c>
      <c r="K60" s="370"/>
      <c r="L60" s="370"/>
      <c r="M60" s="370"/>
      <c r="N60" s="370"/>
      <c r="O60" s="370"/>
      <c r="P60" s="370"/>
      <c r="Q60" s="370"/>
      <c r="R60" s="370"/>
      <c r="S60" s="370"/>
      <c r="T60" s="370"/>
      <c r="U60" s="370"/>
      <c r="V60" s="370"/>
      <c r="W60" s="370"/>
      <c r="X60" s="370"/>
      <c r="Y60" s="370"/>
      <c r="Z60" s="370"/>
      <c r="AA60" s="370"/>
      <c r="AB60" s="370"/>
      <c r="AC60" s="370"/>
      <c r="AD60" s="370"/>
      <c r="AE60" s="370"/>
      <c r="AF60" s="370"/>
      <c r="AG60" s="371">
        <f>'VON - VEDLEJŠÍ A OSTATNÍ ...'!J30</f>
        <v>0</v>
      </c>
      <c r="AH60" s="372"/>
      <c r="AI60" s="372"/>
      <c r="AJ60" s="372"/>
      <c r="AK60" s="372"/>
      <c r="AL60" s="372"/>
      <c r="AM60" s="372"/>
      <c r="AN60" s="371">
        <f t="shared" si="0"/>
        <v>0</v>
      </c>
      <c r="AO60" s="372"/>
      <c r="AP60" s="372"/>
      <c r="AQ60" s="92" t="s">
        <v>81</v>
      </c>
      <c r="AR60" s="93"/>
      <c r="AS60" s="99">
        <v>0</v>
      </c>
      <c r="AT60" s="100">
        <f t="shared" si="1"/>
        <v>0</v>
      </c>
      <c r="AU60" s="101">
        <f>'VON - VEDLEJŠÍ A OSTATNÍ ...'!P81</f>
        <v>0</v>
      </c>
      <c r="AV60" s="100">
        <f>'VON - VEDLEJŠÍ A OSTATNÍ ...'!J33</f>
        <v>0</v>
      </c>
      <c r="AW60" s="100">
        <f>'VON - VEDLEJŠÍ A OSTATNÍ ...'!J34</f>
        <v>0</v>
      </c>
      <c r="AX60" s="100">
        <f>'VON - VEDLEJŠÍ A OSTATNÍ ...'!J35</f>
        <v>0</v>
      </c>
      <c r="AY60" s="100">
        <f>'VON - VEDLEJŠÍ A OSTATNÍ ...'!J36</f>
        <v>0</v>
      </c>
      <c r="AZ60" s="100">
        <f>'VON - VEDLEJŠÍ A OSTATNÍ ...'!F33</f>
        <v>0</v>
      </c>
      <c r="BA60" s="100">
        <f>'VON - VEDLEJŠÍ A OSTATNÍ ...'!F34</f>
        <v>0</v>
      </c>
      <c r="BB60" s="100">
        <f>'VON - VEDLEJŠÍ A OSTATNÍ ...'!F35</f>
        <v>0</v>
      </c>
      <c r="BC60" s="100">
        <f>'VON - VEDLEJŠÍ A OSTATNÍ ...'!F36</f>
        <v>0</v>
      </c>
      <c r="BD60" s="102">
        <f>'VON - VEDLEJŠÍ A OSTATNÍ ...'!F37</f>
        <v>0</v>
      </c>
      <c r="BT60" s="98" t="s">
        <v>82</v>
      </c>
      <c r="BV60" s="98" t="s">
        <v>76</v>
      </c>
      <c r="BW60" s="98" t="s">
        <v>99</v>
      </c>
      <c r="BX60" s="98" t="s">
        <v>5</v>
      </c>
      <c r="CL60" s="98" t="s">
        <v>21</v>
      </c>
      <c r="CM60" s="98" t="s">
        <v>84</v>
      </c>
    </row>
    <row r="61" spans="1:91" s="2" customFormat="1" ht="30" customHeight="1">
      <c r="A61" s="36"/>
      <c r="B61" s="37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41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</row>
    <row r="62" spans="1:91" s="2" customFormat="1" ht="6.95" customHeight="1">
      <c r="A62" s="36"/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41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</row>
  </sheetData>
  <sheetProtection algorithmName="SHA-512" hashValue="LPO/BQpTeVBax/FhUXTa+8X9bWLoniYMlof5fDotuEfpsCy3+vPRyR8wJ6jckz3BJ2C1h2rrS++a40j+ls9XJw==" saltValue="fDb2cbejw1s3Iy8pfVXZJa47BMfMbf7xFrRCNi2toREcEn821UPnkBJxa9CRe9mySYAhEbtQrsRzPVAq5XId2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SO 10 - TĚŽBA SEDIMENTU'!C2" display="/" xr:uid="{00000000-0004-0000-0000-000000000000}"/>
    <hyperlink ref="A56" location="'SO 20 - HRÁZ'!C2" display="/" xr:uid="{00000000-0004-0000-0000-000001000000}"/>
    <hyperlink ref="A57" location="'SO 30 - SDRUŽENÝ OBJEKT'!C2" display="/" xr:uid="{00000000-0004-0000-0000-000002000000}"/>
    <hyperlink ref="A58" location="'SO 40 - MOKŘAD'!C2" display="/" xr:uid="{00000000-0004-0000-0000-000003000000}"/>
    <hyperlink ref="A59" location="'SO 50 - REVITALIZACE ZELENĚ'!C2" display="/" xr:uid="{00000000-0004-0000-0000-000004000000}"/>
    <hyperlink ref="A60" location="'VON - VEDLEJŠÍ A OSTATNÍ ...'!C2" display="/" xr:uid="{00000000-0004-0000-0000-000005000000}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1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19" t="s">
        <v>83</v>
      </c>
      <c r="AZ2" s="103" t="s">
        <v>100</v>
      </c>
      <c r="BA2" s="103" t="s">
        <v>101</v>
      </c>
      <c r="BB2" s="103" t="s">
        <v>102</v>
      </c>
      <c r="BC2" s="103" t="s">
        <v>103</v>
      </c>
      <c r="BD2" s="103" t="s">
        <v>84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84</v>
      </c>
    </row>
    <row r="4" spans="1:56" s="1" customFormat="1" ht="24.95" customHeight="1">
      <c r="B4" s="22"/>
      <c r="D4" s="106" t="s">
        <v>104</v>
      </c>
      <c r="L4" s="22"/>
      <c r="M4" s="107" t="s">
        <v>10</v>
      </c>
      <c r="AT4" s="19" t="s">
        <v>4</v>
      </c>
    </row>
    <row r="5" spans="1:56" s="1" customFormat="1" ht="6.95" customHeight="1">
      <c r="B5" s="22"/>
      <c r="L5" s="22"/>
    </row>
    <row r="6" spans="1:56" s="1" customFormat="1" ht="12" customHeight="1">
      <c r="B6" s="22"/>
      <c r="D6" s="108" t="s">
        <v>16</v>
      </c>
      <c r="L6" s="22"/>
    </row>
    <row r="7" spans="1:56" s="1" customFormat="1" ht="16.5" customHeight="1">
      <c r="B7" s="22"/>
      <c r="E7" s="395" t="str">
        <f>'Rekapitulace stavby'!K6</f>
        <v>Revitalizace obecního rybníka - LBC Hejtmánkovice</v>
      </c>
      <c r="F7" s="396"/>
      <c r="G7" s="396"/>
      <c r="H7" s="396"/>
      <c r="L7" s="22"/>
    </row>
    <row r="8" spans="1:56" s="2" customFormat="1" ht="12" customHeight="1">
      <c r="A8" s="36"/>
      <c r="B8" s="41"/>
      <c r="C8" s="36"/>
      <c r="D8" s="108" t="s">
        <v>105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397" t="s">
        <v>106</v>
      </c>
      <c r="F9" s="398"/>
      <c r="G9" s="398"/>
      <c r="H9" s="39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21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19. 1. 2023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21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9" t="str">
        <f>'Rekapitulace stavby'!E14</f>
        <v>Vyplň údaj</v>
      </c>
      <c r="F18" s="400"/>
      <c r="G18" s="400"/>
      <c r="H18" s="400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tr">
        <f>IF('Rekapitulace stavby'!AN16="","",'Rekapitulace stavby'!AN16)</f>
        <v/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tr">
        <f>IF('Rekapitulace stavby'!E17="","",'Rekapitulace stavby'!E17)</f>
        <v xml:space="preserve"> </v>
      </c>
      <c r="F21" s="36"/>
      <c r="G21" s="36"/>
      <c r="H21" s="36"/>
      <c r="I21" s="108" t="s">
        <v>30</v>
      </c>
      <c r="J21" s="110" t="str">
        <f>IF('Rekapitulace stavby'!AN17="","",'Rekapitulace stavby'!AN17)</f>
        <v/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36</v>
      </c>
      <c r="E23" s="36"/>
      <c r="F23" s="36"/>
      <c r="G23" s="36"/>
      <c r="H23" s="36"/>
      <c r="I23" s="108" t="s">
        <v>27</v>
      </c>
      <c r="J23" s="110" t="s">
        <v>37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38</v>
      </c>
      <c r="F24" s="36"/>
      <c r="G24" s="36"/>
      <c r="H24" s="36"/>
      <c r="I24" s="108" t="s">
        <v>30</v>
      </c>
      <c r="J24" s="110" t="s">
        <v>21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39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401" t="s">
        <v>21</v>
      </c>
      <c r="F27" s="401"/>
      <c r="G27" s="401"/>
      <c r="H27" s="40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40</v>
      </c>
      <c r="E30" s="36"/>
      <c r="F30" s="36"/>
      <c r="G30" s="36"/>
      <c r="H30" s="36"/>
      <c r="I30" s="36"/>
      <c r="J30" s="117">
        <f>ROUND(J81,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42</v>
      </c>
      <c r="G32" s="36"/>
      <c r="H32" s="36"/>
      <c r="I32" s="118" t="s">
        <v>41</v>
      </c>
      <c r="J32" s="118" t="s">
        <v>43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44</v>
      </c>
      <c r="E33" s="108" t="s">
        <v>45</v>
      </c>
      <c r="F33" s="120">
        <f>ROUND((SUM(BE81:BE115)),  2)</f>
        <v>0</v>
      </c>
      <c r="G33" s="36"/>
      <c r="H33" s="36"/>
      <c r="I33" s="121">
        <v>0.21</v>
      </c>
      <c r="J33" s="120">
        <f>ROUND(((SUM(BE81:BE115))*I33),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46</v>
      </c>
      <c r="F34" s="120">
        <f>ROUND((SUM(BF81:BF115)),  2)</f>
        <v>0</v>
      </c>
      <c r="G34" s="36"/>
      <c r="H34" s="36"/>
      <c r="I34" s="121">
        <v>0.15</v>
      </c>
      <c r="J34" s="120">
        <f>ROUND(((SUM(BF81:BF115))*I34),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47</v>
      </c>
      <c r="F35" s="120">
        <f>ROUND((SUM(BG81:BG115)),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48</v>
      </c>
      <c r="F36" s="120">
        <f>ROUND((SUM(BH81:BH115)),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49</v>
      </c>
      <c r="F37" s="120">
        <f>ROUND((SUM(BI81:BI115)),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50</v>
      </c>
      <c r="E39" s="124"/>
      <c r="F39" s="124"/>
      <c r="G39" s="125" t="s">
        <v>51</v>
      </c>
      <c r="H39" s="126" t="s">
        <v>52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2" t="str">
        <f>E7</f>
        <v>Revitalizace obecního rybníka - LBC Hejtmánkovice</v>
      </c>
      <c r="F48" s="403"/>
      <c r="G48" s="403"/>
      <c r="H48" s="40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SO 10 - TĚŽBA SEDIMENTU</v>
      </c>
      <c r="F50" s="404"/>
      <c r="G50" s="404"/>
      <c r="H50" s="40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Hejtmánkovice</v>
      </c>
      <c r="G52" s="38"/>
      <c r="H52" s="38"/>
      <c r="I52" s="31" t="s">
        <v>24</v>
      </c>
      <c r="J52" s="61" t="str">
        <f>IF(J12="","",J12)</f>
        <v>19. 1. 2023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26</v>
      </c>
      <c r="D54" s="38"/>
      <c r="E54" s="38"/>
      <c r="F54" s="29" t="str">
        <f>E15</f>
        <v>Státní pozemkový úřad</v>
      </c>
      <c r="G54" s="38"/>
      <c r="H54" s="38"/>
      <c r="I54" s="31" t="s">
        <v>33</v>
      </c>
      <c r="J54" s="34" t="str">
        <f>E21</f>
        <v xml:space="preserve"> 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Jaroslav Kasl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72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J82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6"/>
      <c r="J61" s="147">
        <f>J83</f>
        <v>0</v>
      </c>
      <c r="K61" s="144"/>
      <c r="L61" s="148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9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5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9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5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5" customHeight="1">
      <c r="A68" s="36"/>
      <c r="B68" s="37"/>
      <c r="C68" s="25" t="s">
        <v>113</v>
      </c>
      <c r="D68" s="38"/>
      <c r="E68" s="38"/>
      <c r="F68" s="38"/>
      <c r="G68" s="38"/>
      <c r="H68" s="38"/>
      <c r="I68" s="38"/>
      <c r="J68" s="38"/>
      <c r="K68" s="38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402" t="str">
        <f>E7</f>
        <v>Revitalizace obecního rybníka - LBC Hejtmánkovice</v>
      </c>
      <c r="F71" s="403"/>
      <c r="G71" s="403"/>
      <c r="H71" s="403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105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55" t="str">
        <f>E9</f>
        <v>SO 10 - TĚŽBA SEDIMENTU</v>
      </c>
      <c r="F73" s="404"/>
      <c r="G73" s="404"/>
      <c r="H73" s="404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22</v>
      </c>
      <c r="D75" s="38"/>
      <c r="E75" s="38"/>
      <c r="F75" s="29" t="str">
        <f>F12</f>
        <v>Hejtmánkovice</v>
      </c>
      <c r="G75" s="38"/>
      <c r="H75" s="38"/>
      <c r="I75" s="31" t="s">
        <v>24</v>
      </c>
      <c r="J75" s="61" t="str">
        <f>IF(J12="","",J12)</f>
        <v>19. 1. 2023</v>
      </c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5.2" customHeight="1">
      <c r="A77" s="36"/>
      <c r="B77" s="37"/>
      <c r="C77" s="31" t="s">
        <v>26</v>
      </c>
      <c r="D77" s="38"/>
      <c r="E77" s="38"/>
      <c r="F77" s="29" t="str">
        <f>E15</f>
        <v>Státní pozemkový úřad</v>
      </c>
      <c r="G77" s="38"/>
      <c r="H77" s="38"/>
      <c r="I77" s="31" t="s">
        <v>33</v>
      </c>
      <c r="J77" s="34" t="str">
        <f>E21</f>
        <v xml:space="preserve"> 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1" t="s">
        <v>31</v>
      </c>
      <c r="D78" s="38"/>
      <c r="E78" s="38"/>
      <c r="F78" s="29" t="str">
        <f>IF(E18="","",E18)</f>
        <v>Vyplň údaj</v>
      </c>
      <c r="G78" s="38"/>
      <c r="H78" s="38"/>
      <c r="I78" s="31" t="s">
        <v>36</v>
      </c>
      <c r="J78" s="34" t="str">
        <f>E24</f>
        <v>Jaroslav Kasl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9"/>
      <c r="B80" s="150"/>
      <c r="C80" s="151" t="s">
        <v>114</v>
      </c>
      <c r="D80" s="152" t="s">
        <v>59</v>
      </c>
      <c r="E80" s="152" t="s">
        <v>55</v>
      </c>
      <c r="F80" s="152" t="s">
        <v>56</v>
      </c>
      <c r="G80" s="152" t="s">
        <v>115</v>
      </c>
      <c r="H80" s="152" t="s">
        <v>116</v>
      </c>
      <c r="I80" s="152" t="s">
        <v>117</v>
      </c>
      <c r="J80" s="152" t="s">
        <v>109</v>
      </c>
      <c r="K80" s="153" t="s">
        <v>118</v>
      </c>
      <c r="L80" s="154"/>
      <c r="M80" s="70" t="s">
        <v>21</v>
      </c>
      <c r="N80" s="71" t="s">
        <v>44</v>
      </c>
      <c r="O80" s="71" t="s">
        <v>119</v>
      </c>
      <c r="P80" s="71" t="s">
        <v>120</v>
      </c>
      <c r="Q80" s="71" t="s">
        <v>121</v>
      </c>
      <c r="R80" s="71" t="s">
        <v>122</v>
      </c>
      <c r="S80" s="71" t="s">
        <v>123</v>
      </c>
      <c r="T80" s="72" t="s">
        <v>124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>
      <c r="A81" s="36"/>
      <c r="B81" s="37"/>
      <c r="C81" s="77" t="s">
        <v>125</v>
      </c>
      <c r="D81" s="38"/>
      <c r="E81" s="38"/>
      <c r="F81" s="38"/>
      <c r="G81" s="38"/>
      <c r="H81" s="38"/>
      <c r="I81" s="38"/>
      <c r="J81" s="155">
        <f>BK81</f>
        <v>0</v>
      </c>
      <c r="K81" s="38"/>
      <c r="L81" s="41"/>
      <c r="M81" s="73"/>
      <c r="N81" s="156"/>
      <c r="O81" s="74"/>
      <c r="P81" s="157">
        <f>P82</f>
        <v>0</v>
      </c>
      <c r="Q81" s="74"/>
      <c r="R81" s="157">
        <f>R82</f>
        <v>0</v>
      </c>
      <c r="S81" s="74"/>
      <c r="T81" s="158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73</v>
      </c>
      <c r="AU81" s="19" t="s">
        <v>110</v>
      </c>
      <c r="BK81" s="159">
        <f>BK82</f>
        <v>0</v>
      </c>
    </row>
    <row r="82" spans="1:65" s="12" customFormat="1" ht="25.9" customHeight="1">
      <c r="B82" s="160"/>
      <c r="C82" s="161"/>
      <c r="D82" s="162" t="s">
        <v>73</v>
      </c>
      <c r="E82" s="163" t="s">
        <v>126</v>
      </c>
      <c r="F82" s="163" t="s">
        <v>127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82</v>
      </c>
      <c r="AT82" s="172" t="s">
        <v>73</v>
      </c>
      <c r="AU82" s="172" t="s">
        <v>74</v>
      </c>
      <c r="AY82" s="171" t="s">
        <v>128</v>
      </c>
      <c r="BK82" s="173">
        <f>BK83</f>
        <v>0</v>
      </c>
    </row>
    <row r="83" spans="1:65" s="12" customFormat="1" ht="22.9" customHeight="1">
      <c r="B83" s="160"/>
      <c r="C83" s="161"/>
      <c r="D83" s="162" t="s">
        <v>73</v>
      </c>
      <c r="E83" s="174" t="s">
        <v>82</v>
      </c>
      <c r="F83" s="174" t="s">
        <v>129</v>
      </c>
      <c r="G83" s="161"/>
      <c r="H83" s="161"/>
      <c r="I83" s="164"/>
      <c r="J83" s="175">
        <f>BK83</f>
        <v>0</v>
      </c>
      <c r="K83" s="161"/>
      <c r="L83" s="166"/>
      <c r="M83" s="167"/>
      <c r="N83" s="168"/>
      <c r="O83" s="168"/>
      <c r="P83" s="169">
        <f>SUM(P84:P115)</f>
        <v>0</v>
      </c>
      <c r="Q83" s="168"/>
      <c r="R83" s="169">
        <f>SUM(R84:R115)</f>
        <v>0</v>
      </c>
      <c r="S83" s="168"/>
      <c r="T83" s="170">
        <f>SUM(T84:T115)</f>
        <v>0</v>
      </c>
      <c r="AR83" s="171" t="s">
        <v>82</v>
      </c>
      <c r="AT83" s="172" t="s">
        <v>73</v>
      </c>
      <c r="AU83" s="172" t="s">
        <v>82</v>
      </c>
      <c r="AY83" s="171" t="s">
        <v>128</v>
      </c>
      <c r="BK83" s="173">
        <f>SUM(BK84:BK115)</f>
        <v>0</v>
      </c>
    </row>
    <row r="84" spans="1:65" s="2" customFormat="1" ht="44.25" customHeight="1">
      <c r="A84" s="36"/>
      <c r="B84" s="37"/>
      <c r="C84" s="176" t="s">
        <v>82</v>
      </c>
      <c r="D84" s="176" t="s">
        <v>130</v>
      </c>
      <c r="E84" s="177" t="s">
        <v>131</v>
      </c>
      <c r="F84" s="178" t="s">
        <v>132</v>
      </c>
      <c r="G84" s="179" t="s">
        <v>102</v>
      </c>
      <c r="H84" s="180">
        <v>1803.2</v>
      </c>
      <c r="I84" s="181"/>
      <c r="J84" s="182">
        <f>ROUND(I84*H84,2)</f>
        <v>0</v>
      </c>
      <c r="K84" s="178" t="s">
        <v>133</v>
      </c>
      <c r="L84" s="41"/>
      <c r="M84" s="183" t="s">
        <v>21</v>
      </c>
      <c r="N84" s="184" t="s">
        <v>45</v>
      </c>
      <c r="O84" s="66"/>
      <c r="P84" s="185">
        <f>O84*H84</f>
        <v>0</v>
      </c>
      <c r="Q84" s="185">
        <v>0</v>
      </c>
      <c r="R84" s="185">
        <f>Q84*H84</f>
        <v>0</v>
      </c>
      <c r="S84" s="185">
        <v>0</v>
      </c>
      <c r="T84" s="186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7" t="s">
        <v>134</v>
      </c>
      <c r="AT84" s="187" t="s">
        <v>130</v>
      </c>
      <c r="AU84" s="187" t="s">
        <v>84</v>
      </c>
      <c r="AY84" s="19" t="s">
        <v>128</v>
      </c>
      <c r="BE84" s="188">
        <f>IF(N84="základní",J84,0)</f>
        <v>0</v>
      </c>
      <c r="BF84" s="188">
        <f>IF(N84="snížená",J84,0)</f>
        <v>0</v>
      </c>
      <c r="BG84" s="188">
        <f>IF(N84="zákl. přenesená",J84,0)</f>
        <v>0</v>
      </c>
      <c r="BH84" s="188">
        <f>IF(N84="sníž. přenesená",J84,0)</f>
        <v>0</v>
      </c>
      <c r="BI84" s="188">
        <f>IF(N84="nulová",J84,0)</f>
        <v>0</v>
      </c>
      <c r="BJ84" s="19" t="s">
        <v>82</v>
      </c>
      <c r="BK84" s="188">
        <f>ROUND(I84*H84,2)</f>
        <v>0</v>
      </c>
      <c r="BL84" s="19" t="s">
        <v>134</v>
      </c>
      <c r="BM84" s="187" t="s">
        <v>135</v>
      </c>
    </row>
    <row r="85" spans="1:65" s="2" customFormat="1" ht="11.25">
      <c r="A85" s="36"/>
      <c r="B85" s="37"/>
      <c r="C85" s="38"/>
      <c r="D85" s="189" t="s">
        <v>136</v>
      </c>
      <c r="E85" s="38"/>
      <c r="F85" s="190" t="s">
        <v>137</v>
      </c>
      <c r="G85" s="38"/>
      <c r="H85" s="38"/>
      <c r="I85" s="191"/>
      <c r="J85" s="38"/>
      <c r="K85" s="38"/>
      <c r="L85" s="41"/>
      <c r="M85" s="192"/>
      <c r="N85" s="193"/>
      <c r="O85" s="66"/>
      <c r="P85" s="66"/>
      <c r="Q85" s="66"/>
      <c r="R85" s="66"/>
      <c r="S85" s="66"/>
      <c r="T85" s="67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T85" s="19" t="s">
        <v>136</v>
      </c>
      <c r="AU85" s="19" t="s">
        <v>84</v>
      </c>
    </row>
    <row r="86" spans="1:65" s="2" customFormat="1" ht="19.5">
      <c r="A86" s="36"/>
      <c r="B86" s="37"/>
      <c r="C86" s="38"/>
      <c r="D86" s="194" t="s">
        <v>138</v>
      </c>
      <c r="E86" s="38"/>
      <c r="F86" s="195" t="s">
        <v>139</v>
      </c>
      <c r="G86" s="38"/>
      <c r="H86" s="38"/>
      <c r="I86" s="191"/>
      <c r="J86" s="38"/>
      <c r="K86" s="38"/>
      <c r="L86" s="41"/>
      <c r="M86" s="192"/>
      <c r="N86" s="193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138</v>
      </c>
      <c r="AU86" s="19" t="s">
        <v>84</v>
      </c>
    </row>
    <row r="87" spans="1:65" s="13" customFormat="1" ht="11.25">
      <c r="B87" s="196"/>
      <c r="C87" s="197"/>
      <c r="D87" s="194" t="s">
        <v>140</v>
      </c>
      <c r="E87" s="198" t="s">
        <v>21</v>
      </c>
      <c r="F87" s="199" t="s">
        <v>141</v>
      </c>
      <c r="G87" s="197"/>
      <c r="H87" s="198" t="s">
        <v>21</v>
      </c>
      <c r="I87" s="200"/>
      <c r="J87" s="197"/>
      <c r="K87" s="197"/>
      <c r="L87" s="201"/>
      <c r="M87" s="202"/>
      <c r="N87" s="203"/>
      <c r="O87" s="203"/>
      <c r="P87" s="203"/>
      <c r="Q87" s="203"/>
      <c r="R87" s="203"/>
      <c r="S87" s="203"/>
      <c r="T87" s="204"/>
      <c r="AT87" s="205" t="s">
        <v>140</v>
      </c>
      <c r="AU87" s="205" t="s">
        <v>84</v>
      </c>
      <c r="AV87" s="13" t="s">
        <v>82</v>
      </c>
      <c r="AW87" s="13" t="s">
        <v>35</v>
      </c>
      <c r="AX87" s="13" t="s">
        <v>74</v>
      </c>
      <c r="AY87" s="205" t="s">
        <v>128</v>
      </c>
    </row>
    <row r="88" spans="1:65" s="14" customFormat="1" ht="11.25">
      <c r="B88" s="206"/>
      <c r="C88" s="207"/>
      <c r="D88" s="194" t="s">
        <v>140</v>
      </c>
      <c r="E88" s="208" t="s">
        <v>21</v>
      </c>
      <c r="F88" s="209" t="s">
        <v>142</v>
      </c>
      <c r="G88" s="207"/>
      <c r="H88" s="210">
        <v>799.6</v>
      </c>
      <c r="I88" s="211"/>
      <c r="J88" s="207"/>
      <c r="K88" s="207"/>
      <c r="L88" s="212"/>
      <c r="M88" s="213"/>
      <c r="N88" s="214"/>
      <c r="O88" s="214"/>
      <c r="P88" s="214"/>
      <c r="Q88" s="214"/>
      <c r="R88" s="214"/>
      <c r="S88" s="214"/>
      <c r="T88" s="215"/>
      <c r="AT88" s="216" t="s">
        <v>140</v>
      </c>
      <c r="AU88" s="216" t="s">
        <v>84</v>
      </c>
      <c r="AV88" s="14" t="s">
        <v>84</v>
      </c>
      <c r="AW88" s="14" t="s">
        <v>35</v>
      </c>
      <c r="AX88" s="14" t="s">
        <v>74</v>
      </c>
      <c r="AY88" s="216" t="s">
        <v>128</v>
      </c>
    </row>
    <row r="89" spans="1:65" s="14" customFormat="1" ht="11.25">
      <c r="B89" s="206"/>
      <c r="C89" s="207"/>
      <c r="D89" s="194" t="s">
        <v>140</v>
      </c>
      <c r="E89" s="208" t="s">
        <v>21</v>
      </c>
      <c r="F89" s="209" t="s">
        <v>143</v>
      </c>
      <c r="G89" s="207"/>
      <c r="H89" s="210">
        <v>444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140</v>
      </c>
      <c r="AU89" s="216" t="s">
        <v>84</v>
      </c>
      <c r="AV89" s="14" t="s">
        <v>84</v>
      </c>
      <c r="AW89" s="14" t="s">
        <v>35</v>
      </c>
      <c r="AX89" s="14" t="s">
        <v>74</v>
      </c>
      <c r="AY89" s="216" t="s">
        <v>128</v>
      </c>
    </row>
    <row r="90" spans="1:65" s="14" customFormat="1" ht="11.25">
      <c r="B90" s="206"/>
      <c r="C90" s="207"/>
      <c r="D90" s="194" t="s">
        <v>140</v>
      </c>
      <c r="E90" s="208" t="s">
        <v>21</v>
      </c>
      <c r="F90" s="209" t="s">
        <v>144</v>
      </c>
      <c r="G90" s="207"/>
      <c r="H90" s="210">
        <v>276.39999999999998</v>
      </c>
      <c r="I90" s="211"/>
      <c r="J90" s="207"/>
      <c r="K90" s="207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140</v>
      </c>
      <c r="AU90" s="216" t="s">
        <v>84</v>
      </c>
      <c r="AV90" s="14" t="s">
        <v>84</v>
      </c>
      <c r="AW90" s="14" t="s">
        <v>35</v>
      </c>
      <c r="AX90" s="14" t="s">
        <v>74</v>
      </c>
      <c r="AY90" s="216" t="s">
        <v>128</v>
      </c>
    </row>
    <row r="91" spans="1:65" s="14" customFormat="1" ht="11.25">
      <c r="B91" s="206"/>
      <c r="C91" s="207"/>
      <c r="D91" s="194" t="s">
        <v>140</v>
      </c>
      <c r="E91" s="208" t="s">
        <v>21</v>
      </c>
      <c r="F91" s="209" t="s">
        <v>145</v>
      </c>
      <c r="G91" s="207"/>
      <c r="H91" s="210">
        <v>283.2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140</v>
      </c>
      <c r="AU91" s="216" t="s">
        <v>84</v>
      </c>
      <c r="AV91" s="14" t="s">
        <v>84</v>
      </c>
      <c r="AW91" s="14" t="s">
        <v>35</v>
      </c>
      <c r="AX91" s="14" t="s">
        <v>74</v>
      </c>
      <c r="AY91" s="216" t="s">
        <v>128</v>
      </c>
    </row>
    <row r="92" spans="1:65" s="15" customFormat="1" ht="11.25">
      <c r="B92" s="217"/>
      <c r="C92" s="218"/>
      <c r="D92" s="194" t="s">
        <v>140</v>
      </c>
      <c r="E92" s="219" t="s">
        <v>21</v>
      </c>
      <c r="F92" s="220" t="s">
        <v>146</v>
      </c>
      <c r="G92" s="218"/>
      <c r="H92" s="221">
        <v>1803.2</v>
      </c>
      <c r="I92" s="222"/>
      <c r="J92" s="218"/>
      <c r="K92" s="218"/>
      <c r="L92" s="223"/>
      <c r="M92" s="224"/>
      <c r="N92" s="225"/>
      <c r="O92" s="225"/>
      <c r="P92" s="225"/>
      <c r="Q92" s="225"/>
      <c r="R92" s="225"/>
      <c r="S92" s="225"/>
      <c r="T92" s="226"/>
      <c r="AT92" s="227" t="s">
        <v>140</v>
      </c>
      <c r="AU92" s="227" t="s">
        <v>84</v>
      </c>
      <c r="AV92" s="15" t="s">
        <v>134</v>
      </c>
      <c r="AW92" s="15" t="s">
        <v>35</v>
      </c>
      <c r="AX92" s="15" t="s">
        <v>82</v>
      </c>
      <c r="AY92" s="227" t="s">
        <v>128</v>
      </c>
    </row>
    <row r="93" spans="1:65" s="2" customFormat="1" ht="49.15" customHeight="1">
      <c r="A93" s="36"/>
      <c r="B93" s="37"/>
      <c r="C93" s="176" t="s">
        <v>84</v>
      </c>
      <c r="D93" s="176" t="s">
        <v>130</v>
      </c>
      <c r="E93" s="177" t="s">
        <v>147</v>
      </c>
      <c r="F93" s="178" t="s">
        <v>148</v>
      </c>
      <c r="G93" s="179" t="s">
        <v>102</v>
      </c>
      <c r="H93" s="180">
        <v>1803.2</v>
      </c>
      <c r="I93" s="181"/>
      <c r="J93" s="182">
        <f>ROUND(I93*H93,2)</f>
        <v>0</v>
      </c>
      <c r="K93" s="178" t="s">
        <v>133</v>
      </c>
      <c r="L93" s="41"/>
      <c r="M93" s="183" t="s">
        <v>21</v>
      </c>
      <c r="N93" s="184" t="s">
        <v>45</v>
      </c>
      <c r="O93" s="66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134</v>
      </c>
      <c r="AT93" s="187" t="s">
        <v>130</v>
      </c>
      <c r="AU93" s="187" t="s">
        <v>84</v>
      </c>
      <c r="AY93" s="19" t="s">
        <v>128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19" t="s">
        <v>82</v>
      </c>
      <c r="BK93" s="188">
        <f>ROUND(I93*H93,2)</f>
        <v>0</v>
      </c>
      <c r="BL93" s="19" t="s">
        <v>134</v>
      </c>
      <c r="BM93" s="187" t="s">
        <v>149</v>
      </c>
    </row>
    <row r="94" spans="1:65" s="2" customFormat="1" ht="11.25">
      <c r="A94" s="36"/>
      <c r="B94" s="37"/>
      <c r="C94" s="38"/>
      <c r="D94" s="189" t="s">
        <v>136</v>
      </c>
      <c r="E94" s="38"/>
      <c r="F94" s="190" t="s">
        <v>150</v>
      </c>
      <c r="G94" s="38"/>
      <c r="H94" s="38"/>
      <c r="I94" s="191"/>
      <c r="J94" s="38"/>
      <c r="K94" s="38"/>
      <c r="L94" s="41"/>
      <c r="M94" s="192"/>
      <c r="N94" s="193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136</v>
      </c>
      <c r="AU94" s="19" t="s">
        <v>84</v>
      </c>
    </row>
    <row r="95" spans="1:65" s="2" customFormat="1" ht="19.5">
      <c r="A95" s="36"/>
      <c r="B95" s="37"/>
      <c r="C95" s="38"/>
      <c r="D95" s="194" t="s">
        <v>138</v>
      </c>
      <c r="E95" s="38"/>
      <c r="F95" s="195" t="s">
        <v>139</v>
      </c>
      <c r="G95" s="38"/>
      <c r="H95" s="38"/>
      <c r="I95" s="191"/>
      <c r="J95" s="38"/>
      <c r="K95" s="38"/>
      <c r="L95" s="41"/>
      <c r="M95" s="192"/>
      <c r="N95" s="193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138</v>
      </c>
      <c r="AU95" s="19" t="s">
        <v>84</v>
      </c>
    </row>
    <row r="96" spans="1:65" s="2" customFormat="1" ht="49.15" customHeight="1">
      <c r="A96" s="36"/>
      <c r="B96" s="37"/>
      <c r="C96" s="176" t="s">
        <v>151</v>
      </c>
      <c r="D96" s="176" t="s">
        <v>130</v>
      </c>
      <c r="E96" s="177" t="s">
        <v>152</v>
      </c>
      <c r="F96" s="178" t="s">
        <v>153</v>
      </c>
      <c r="G96" s="179" t="s">
        <v>102</v>
      </c>
      <c r="H96" s="180">
        <v>3606.4</v>
      </c>
      <c r="I96" s="181"/>
      <c r="J96" s="182">
        <f>ROUND(I96*H96,2)</f>
        <v>0</v>
      </c>
      <c r="K96" s="178" t="s">
        <v>133</v>
      </c>
      <c r="L96" s="41"/>
      <c r="M96" s="183" t="s">
        <v>21</v>
      </c>
      <c r="N96" s="184" t="s">
        <v>45</v>
      </c>
      <c r="O96" s="66"/>
      <c r="P96" s="185">
        <f>O96*H96</f>
        <v>0</v>
      </c>
      <c r="Q96" s="185">
        <v>0</v>
      </c>
      <c r="R96" s="185">
        <f>Q96*H96</f>
        <v>0</v>
      </c>
      <c r="S96" s="185">
        <v>0</v>
      </c>
      <c r="T96" s="186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7" t="s">
        <v>134</v>
      </c>
      <c r="AT96" s="187" t="s">
        <v>130</v>
      </c>
      <c r="AU96" s="187" t="s">
        <v>84</v>
      </c>
      <c r="AY96" s="19" t="s">
        <v>128</v>
      </c>
      <c r="BE96" s="188">
        <f>IF(N96="základní",J96,0)</f>
        <v>0</v>
      </c>
      <c r="BF96" s="188">
        <f>IF(N96="snížená",J96,0)</f>
        <v>0</v>
      </c>
      <c r="BG96" s="188">
        <f>IF(N96="zákl. přenesená",J96,0)</f>
        <v>0</v>
      </c>
      <c r="BH96" s="188">
        <f>IF(N96="sníž. přenesená",J96,0)</f>
        <v>0</v>
      </c>
      <c r="BI96" s="188">
        <f>IF(N96="nulová",J96,0)</f>
        <v>0</v>
      </c>
      <c r="BJ96" s="19" t="s">
        <v>82</v>
      </c>
      <c r="BK96" s="188">
        <f>ROUND(I96*H96,2)</f>
        <v>0</v>
      </c>
      <c r="BL96" s="19" t="s">
        <v>134</v>
      </c>
      <c r="BM96" s="187" t="s">
        <v>154</v>
      </c>
    </row>
    <row r="97" spans="1:65" s="2" customFormat="1" ht="11.25">
      <c r="A97" s="36"/>
      <c r="B97" s="37"/>
      <c r="C97" s="38"/>
      <c r="D97" s="189" t="s">
        <v>136</v>
      </c>
      <c r="E97" s="38"/>
      <c r="F97" s="190" t="s">
        <v>155</v>
      </c>
      <c r="G97" s="38"/>
      <c r="H97" s="38"/>
      <c r="I97" s="191"/>
      <c r="J97" s="38"/>
      <c r="K97" s="38"/>
      <c r="L97" s="41"/>
      <c r="M97" s="192"/>
      <c r="N97" s="193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136</v>
      </c>
      <c r="AU97" s="19" t="s">
        <v>84</v>
      </c>
    </row>
    <row r="98" spans="1:65" s="2" customFormat="1" ht="19.5">
      <c r="A98" s="36"/>
      <c r="B98" s="37"/>
      <c r="C98" s="38"/>
      <c r="D98" s="194" t="s">
        <v>138</v>
      </c>
      <c r="E98" s="38"/>
      <c r="F98" s="195" t="s">
        <v>139</v>
      </c>
      <c r="G98" s="38"/>
      <c r="H98" s="38"/>
      <c r="I98" s="191"/>
      <c r="J98" s="38"/>
      <c r="K98" s="38"/>
      <c r="L98" s="41"/>
      <c r="M98" s="192"/>
      <c r="N98" s="193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138</v>
      </c>
      <c r="AU98" s="19" t="s">
        <v>84</v>
      </c>
    </row>
    <row r="99" spans="1:65" s="14" customFormat="1" ht="11.25">
      <c r="B99" s="206"/>
      <c r="C99" s="207"/>
      <c r="D99" s="194" t="s">
        <v>140</v>
      </c>
      <c r="E99" s="208" t="s">
        <v>21</v>
      </c>
      <c r="F99" s="209" t="s">
        <v>156</v>
      </c>
      <c r="G99" s="207"/>
      <c r="H99" s="210">
        <v>3606.4</v>
      </c>
      <c r="I99" s="211"/>
      <c r="J99" s="207"/>
      <c r="K99" s="207"/>
      <c r="L99" s="212"/>
      <c r="M99" s="213"/>
      <c r="N99" s="214"/>
      <c r="O99" s="214"/>
      <c r="P99" s="214"/>
      <c r="Q99" s="214"/>
      <c r="R99" s="214"/>
      <c r="S99" s="214"/>
      <c r="T99" s="215"/>
      <c r="AT99" s="216" t="s">
        <v>140</v>
      </c>
      <c r="AU99" s="216" t="s">
        <v>84</v>
      </c>
      <c r="AV99" s="14" t="s">
        <v>84</v>
      </c>
      <c r="AW99" s="14" t="s">
        <v>35</v>
      </c>
      <c r="AX99" s="14" t="s">
        <v>82</v>
      </c>
      <c r="AY99" s="216" t="s">
        <v>128</v>
      </c>
    </row>
    <row r="100" spans="1:65" s="2" customFormat="1" ht="44.25" customHeight="1">
      <c r="A100" s="36"/>
      <c r="B100" s="37"/>
      <c r="C100" s="176" t="s">
        <v>134</v>
      </c>
      <c r="D100" s="176" t="s">
        <v>130</v>
      </c>
      <c r="E100" s="177" t="s">
        <v>157</v>
      </c>
      <c r="F100" s="178" t="s">
        <v>158</v>
      </c>
      <c r="G100" s="179" t="s">
        <v>102</v>
      </c>
      <c r="H100" s="180">
        <v>1803.2</v>
      </c>
      <c r="I100" s="181"/>
      <c r="J100" s="182">
        <f>ROUND(I100*H100,2)</f>
        <v>0</v>
      </c>
      <c r="K100" s="178" t="s">
        <v>133</v>
      </c>
      <c r="L100" s="41"/>
      <c r="M100" s="183" t="s">
        <v>21</v>
      </c>
      <c r="N100" s="184" t="s">
        <v>45</v>
      </c>
      <c r="O100" s="66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7" t="s">
        <v>134</v>
      </c>
      <c r="AT100" s="187" t="s">
        <v>130</v>
      </c>
      <c r="AU100" s="187" t="s">
        <v>84</v>
      </c>
      <c r="AY100" s="19" t="s">
        <v>128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19" t="s">
        <v>82</v>
      </c>
      <c r="BK100" s="188">
        <f>ROUND(I100*H100,2)</f>
        <v>0</v>
      </c>
      <c r="BL100" s="19" t="s">
        <v>134</v>
      </c>
      <c r="BM100" s="187" t="s">
        <v>159</v>
      </c>
    </row>
    <row r="101" spans="1:65" s="2" customFormat="1" ht="11.25">
      <c r="A101" s="36"/>
      <c r="B101" s="37"/>
      <c r="C101" s="38"/>
      <c r="D101" s="189" t="s">
        <v>136</v>
      </c>
      <c r="E101" s="38"/>
      <c r="F101" s="190" t="s">
        <v>160</v>
      </c>
      <c r="G101" s="38"/>
      <c r="H101" s="38"/>
      <c r="I101" s="191"/>
      <c r="J101" s="38"/>
      <c r="K101" s="38"/>
      <c r="L101" s="41"/>
      <c r="M101" s="192"/>
      <c r="N101" s="193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136</v>
      </c>
      <c r="AU101" s="19" t="s">
        <v>84</v>
      </c>
    </row>
    <row r="102" spans="1:65" s="2" customFormat="1" ht="19.5">
      <c r="A102" s="36"/>
      <c r="B102" s="37"/>
      <c r="C102" s="38"/>
      <c r="D102" s="194" t="s">
        <v>138</v>
      </c>
      <c r="E102" s="38"/>
      <c r="F102" s="195" t="s">
        <v>139</v>
      </c>
      <c r="G102" s="38"/>
      <c r="H102" s="38"/>
      <c r="I102" s="191"/>
      <c r="J102" s="38"/>
      <c r="K102" s="38"/>
      <c r="L102" s="41"/>
      <c r="M102" s="192"/>
      <c r="N102" s="193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138</v>
      </c>
      <c r="AU102" s="19" t="s">
        <v>84</v>
      </c>
    </row>
    <row r="103" spans="1:65" s="14" customFormat="1" ht="11.25">
      <c r="B103" s="206"/>
      <c r="C103" s="207"/>
      <c r="D103" s="194" t="s">
        <v>140</v>
      </c>
      <c r="E103" s="208" t="s">
        <v>21</v>
      </c>
      <c r="F103" s="209" t="s">
        <v>100</v>
      </c>
      <c r="G103" s="207"/>
      <c r="H103" s="210">
        <v>1803.2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140</v>
      </c>
      <c r="AU103" s="216" t="s">
        <v>84</v>
      </c>
      <c r="AV103" s="14" t="s">
        <v>84</v>
      </c>
      <c r="AW103" s="14" t="s">
        <v>35</v>
      </c>
      <c r="AX103" s="14" t="s">
        <v>74</v>
      </c>
      <c r="AY103" s="216" t="s">
        <v>128</v>
      </c>
    </row>
    <row r="104" spans="1:65" s="15" customFormat="1" ht="11.25">
      <c r="B104" s="217"/>
      <c r="C104" s="218"/>
      <c r="D104" s="194" t="s">
        <v>140</v>
      </c>
      <c r="E104" s="219" t="s">
        <v>21</v>
      </c>
      <c r="F104" s="220" t="s">
        <v>146</v>
      </c>
      <c r="G104" s="218"/>
      <c r="H104" s="221">
        <v>1803.2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140</v>
      </c>
      <c r="AU104" s="227" t="s">
        <v>84</v>
      </c>
      <c r="AV104" s="15" t="s">
        <v>134</v>
      </c>
      <c r="AW104" s="15" t="s">
        <v>35</v>
      </c>
      <c r="AX104" s="15" t="s">
        <v>82</v>
      </c>
      <c r="AY104" s="227" t="s">
        <v>128</v>
      </c>
    </row>
    <row r="105" spans="1:65" s="2" customFormat="1" ht="62.65" customHeight="1">
      <c r="A105" s="36"/>
      <c r="B105" s="37"/>
      <c r="C105" s="176" t="s">
        <v>161</v>
      </c>
      <c r="D105" s="176" t="s">
        <v>130</v>
      </c>
      <c r="E105" s="177" t="s">
        <v>162</v>
      </c>
      <c r="F105" s="178" t="s">
        <v>163</v>
      </c>
      <c r="G105" s="179" t="s">
        <v>102</v>
      </c>
      <c r="H105" s="180">
        <v>1803.2</v>
      </c>
      <c r="I105" s="181"/>
      <c r="J105" s="182">
        <f>ROUND(I105*H105,2)</f>
        <v>0</v>
      </c>
      <c r="K105" s="178" t="s">
        <v>133</v>
      </c>
      <c r="L105" s="41"/>
      <c r="M105" s="183" t="s">
        <v>21</v>
      </c>
      <c r="N105" s="184" t="s">
        <v>45</v>
      </c>
      <c r="O105" s="66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7" t="s">
        <v>134</v>
      </c>
      <c r="AT105" s="187" t="s">
        <v>130</v>
      </c>
      <c r="AU105" s="187" t="s">
        <v>84</v>
      </c>
      <c r="AY105" s="19" t="s">
        <v>128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9" t="s">
        <v>82</v>
      </c>
      <c r="BK105" s="188">
        <f>ROUND(I105*H105,2)</f>
        <v>0</v>
      </c>
      <c r="BL105" s="19" t="s">
        <v>134</v>
      </c>
      <c r="BM105" s="187" t="s">
        <v>164</v>
      </c>
    </row>
    <row r="106" spans="1:65" s="2" customFormat="1" ht="11.25">
      <c r="A106" s="36"/>
      <c r="B106" s="37"/>
      <c r="C106" s="38"/>
      <c r="D106" s="189" t="s">
        <v>136</v>
      </c>
      <c r="E106" s="38"/>
      <c r="F106" s="190" t="s">
        <v>165</v>
      </c>
      <c r="G106" s="38"/>
      <c r="H106" s="38"/>
      <c r="I106" s="191"/>
      <c r="J106" s="38"/>
      <c r="K106" s="38"/>
      <c r="L106" s="41"/>
      <c r="M106" s="192"/>
      <c r="N106" s="193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136</v>
      </c>
      <c r="AU106" s="19" t="s">
        <v>84</v>
      </c>
    </row>
    <row r="107" spans="1:65" s="2" customFormat="1" ht="19.5">
      <c r="A107" s="36"/>
      <c r="B107" s="37"/>
      <c r="C107" s="38"/>
      <c r="D107" s="194" t="s">
        <v>138</v>
      </c>
      <c r="E107" s="38"/>
      <c r="F107" s="195" t="s">
        <v>139</v>
      </c>
      <c r="G107" s="38"/>
      <c r="H107" s="38"/>
      <c r="I107" s="191"/>
      <c r="J107" s="38"/>
      <c r="K107" s="38"/>
      <c r="L107" s="41"/>
      <c r="M107" s="192"/>
      <c r="N107" s="193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138</v>
      </c>
      <c r="AU107" s="19" t="s">
        <v>84</v>
      </c>
    </row>
    <row r="108" spans="1:65" s="14" customFormat="1" ht="11.25">
      <c r="B108" s="206"/>
      <c r="C108" s="207"/>
      <c r="D108" s="194" t="s">
        <v>140</v>
      </c>
      <c r="E108" s="208" t="s">
        <v>21</v>
      </c>
      <c r="F108" s="209" t="s">
        <v>166</v>
      </c>
      <c r="G108" s="207"/>
      <c r="H108" s="210">
        <v>1803.2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140</v>
      </c>
      <c r="AU108" s="216" t="s">
        <v>84</v>
      </c>
      <c r="AV108" s="14" t="s">
        <v>84</v>
      </c>
      <c r="AW108" s="14" t="s">
        <v>35</v>
      </c>
      <c r="AX108" s="14" t="s">
        <v>82</v>
      </c>
      <c r="AY108" s="216" t="s">
        <v>128</v>
      </c>
    </row>
    <row r="109" spans="1:65" s="2" customFormat="1" ht="37.9" customHeight="1">
      <c r="A109" s="36"/>
      <c r="B109" s="37"/>
      <c r="C109" s="176" t="s">
        <v>167</v>
      </c>
      <c r="D109" s="176" t="s">
        <v>130</v>
      </c>
      <c r="E109" s="177" t="s">
        <v>168</v>
      </c>
      <c r="F109" s="178" t="s">
        <v>169</v>
      </c>
      <c r="G109" s="179" t="s">
        <v>102</v>
      </c>
      <c r="H109" s="180">
        <v>1803.2</v>
      </c>
      <c r="I109" s="181"/>
      <c r="J109" s="182">
        <f>ROUND(I109*H109,2)</f>
        <v>0</v>
      </c>
      <c r="K109" s="178" t="s">
        <v>133</v>
      </c>
      <c r="L109" s="41"/>
      <c r="M109" s="183" t="s">
        <v>21</v>
      </c>
      <c r="N109" s="184" t="s">
        <v>45</v>
      </c>
      <c r="O109" s="66"/>
      <c r="P109" s="185">
        <f>O109*H109</f>
        <v>0</v>
      </c>
      <c r="Q109" s="185">
        <v>0</v>
      </c>
      <c r="R109" s="185">
        <f>Q109*H109</f>
        <v>0</v>
      </c>
      <c r="S109" s="185">
        <v>0</v>
      </c>
      <c r="T109" s="186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87" t="s">
        <v>134</v>
      </c>
      <c r="AT109" s="187" t="s">
        <v>130</v>
      </c>
      <c r="AU109" s="187" t="s">
        <v>84</v>
      </c>
      <c r="AY109" s="19" t="s">
        <v>128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19" t="s">
        <v>82</v>
      </c>
      <c r="BK109" s="188">
        <f>ROUND(I109*H109,2)</f>
        <v>0</v>
      </c>
      <c r="BL109" s="19" t="s">
        <v>134</v>
      </c>
      <c r="BM109" s="187" t="s">
        <v>170</v>
      </c>
    </row>
    <row r="110" spans="1:65" s="2" customFormat="1" ht="11.25">
      <c r="A110" s="36"/>
      <c r="B110" s="37"/>
      <c r="C110" s="38"/>
      <c r="D110" s="189" t="s">
        <v>136</v>
      </c>
      <c r="E110" s="38"/>
      <c r="F110" s="190" t="s">
        <v>171</v>
      </c>
      <c r="G110" s="38"/>
      <c r="H110" s="38"/>
      <c r="I110" s="191"/>
      <c r="J110" s="38"/>
      <c r="K110" s="38"/>
      <c r="L110" s="41"/>
      <c r="M110" s="192"/>
      <c r="N110" s="193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136</v>
      </c>
      <c r="AU110" s="19" t="s">
        <v>84</v>
      </c>
    </row>
    <row r="111" spans="1:65" s="2" customFormat="1" ht="19.5">
      <c r="A111" s="36"/>
      <c r="B111" s="37"/>
      <c r="C111" s="38"/>
      <c r="D111" s="194" t="s">
        <v>138</v>
      </c>
      <c r="E111" s="38"/>
      <c r="F111" s="195" t="s">
        <v>139</v>
      </c>
      <c r="G111" s="38"/>
      <c r="H111" s="38"/>
      <c r="I111" s="191"/>
      <c r="J111" s="38"/>
      <c r="K111" s="38"/>
      <c r="L111" s="41"/>
      <c r="M111" s="192"/>
      <c r="N111" s="193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138</v>
      </c>
      <c r="AU111" s="19" t="s">
        <v>84</v>
      </c>
    </row>
    <row r="112" spans="1:65" s="2" customFormat="1" ht="37.9" customHeight="1">
      <c r="A112" s="36"/>
      <c r="B112" s="37"/>
      <c r="C112" s="176" t="s">
        <v>172</v>
      </c>
      <c r="D112" s="176" t="s">
        <v>130</v>
      </c>
      <c r="E112" s="177" t="s">
        <v>173</v>
      </c>
      <c r="F112" s="178" t="s">
        <v>174</v>
      </c>
      <c r="G112" s="179" t="s">
        <v>175</v>
      </c>
      <c r="H112" s="180">
        <v>18032</v>
      </c>
      <c r="I112" s="181"/>
      <c r="J112" s="182">
        <f>ROUND(I112*H112,2)</f>
        <v>0</v>
      </c>
      <c r="K112" s="178" t="s">
        <v>133</v>
      </c>
      <c r="L112" s="41"/>
      <c r="M112" s="183" t="s">
        <v>21</v>
      </c>
      <c r="N112" s="184" t="s">
        <v>45</v>
      </c>
      <c r="O112" s="66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134</v>
      </c>
      <c r="AT112" s="187" t="s">
        <v>130</v>
      </c>
      <c r="AU112" s="187" t="s">
        <v>84</v>
      </c>
      <c r="AY112" s="19" t="s">
        <v>128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9" t="s">
        <v>82</v>
      </c>
      <c r="BK112" s="188">
        <f>ROUND(I112*H112,2)</f>
        <v>0</v>
      </c>
      <c r="BL112" s="19" t="s">
        <v>134</v>
      </c>
      <c r="BM112" s="187" t="s">
        <v>176</v>
      </c>
    </row>
    <row r="113" spans="1:51" s="2" customFormat="1" ht="11.25">
      <c r="A113" s="36"/>
      <c r="B113" s="37"/>
      <c r="C113" s="38"/>
      <c r="D113" s="189" t="s">
        <v>136</v>
      </c>
      <c r="E113" s="38"/>
      <c r="F113" s="190" t="s">
        <v>177</v>
      </c>
      <c r="G113" s="38"/>
      <c r="H113" s="38"/>
      <c r="I113" s="191"/>
      <c r="J113" s="38"/>
      <c r="K113" s="38"/>
      <c r="L113" s="41"/>
      <c r="M113" s="192"/>
      <c r="N113" s="193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136</v>
      </c>
      <c r="AU113" s="19" t="s">
        <v>84</v>
      </c>
    </row>
    <row r="114" spans="1:51" s="2" customFormat="1" ht="19.5">
      <c r="A114" s="36"/>
      <c r="B114" s="37"/>
      <c r="C114" s="38"/>
      <c r="D114" s="194" t="s">
        <v>138</v>
      </c>
      <c r="E114" s="38"/>
      <c r="F114" s="195" t="s">
        <v>139</v>
      </c>
      <c r="G114" s="38"/>
      <c r="H114" s="38"/>
      <c r="I114" s="191"/>
      <c r="J114" s="38"/>
      <c r="K114" s="38"/>
      <c r="L114" s="41"/>
      <c r="M114" s="192"/>
      <c r="N114" s="193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138</v>
      </c>
      <c r="AU114" s="19" t="s">
        <v>84</v>
      </c>
    </row>
    <row r="115" spans="1:51" s="14" customFormat="1" ht="11.25">
      <c r="B115" s="206"/>
      <c r="C115" s="207"/>
      <c r="D115" s="194" t="s">
        <v>140</v>
      </c>
      <c r="E115" s="208" t="s">
        <v>21</v>
      </c>
      <c r="F115" s="209" t="s">
        <v>178</v>
      </c>
      <c r="G115" s="207"/>
      <c r="H115" s="210">
        <v>18032</v>
      </c>
      <c r="I115" s="211"/>
      <c r="J115" s="207"/>
      <c r="K115" s="207"/>
      <c r="L115" s="212"/>
      <c r="M115" s="228"/>
      <c r="N115" s="229"/>
      <c r="O115" s="229"/>
      <c r="P115" s="229"/>
      <c r="Q115" s="229"/>
      <c r="R115" s="229"/>
      <c r="S115" s="229"/>
      <c r="T115" s="230"/>
      <c r="AT115" s="216" t="s">
        <v>140</v>
      </c>
      <c r="AU115" s="216" t="s">
        <v>84</v>
      </c>
      <c r="AV115" s="14" t="s">
        <v>84</v>
      </c>
      <c r="AW115" s="14" t="s">
        <v>35</v>
      </c>
      <c r="AX115" s="14" t="s">
        <v>82</v>
      </c>
      <c r="AY115" s="216" t="s">
        <v>128</v>
      </c>
    </row>
    <row r="116" spans="1:51" s="2" customFormat="1" ht="6.95" customHeight="1">
      <c r="A116" s="36"/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41"/>
      <c r="M116" s="36"/>
      <c r="O116" s="36"/>
      <c r="P116" s="36"/>
      <c r="Q116" s="36"/>
      <c r="R116" s="36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</sheetData>
  <sheetProtection algorithmName="SHA-512" hashValue="wP817nwvlFpbDMO4Zd+qB1dpN4QNkz1ImbfWfNrKmnrOmCNnw4cd/9ufRKzEbPZsQltHGRZ2QmZarXd1D9A2Zg==" saltValue="Maqk47eRV84L+HNrjqSTTrekl/5hYKEvsAiDOYVg35Rrk1vemZkguOlwqenZvm7nl9xRI8YoojARENFh1jDNNA==" spinCount="100000" sheet="1" objects="1" scenarios="1" formatColumns="0" formatRows="0" autoFilter="0"/>
  <autoFilter ref="C80:K115" xr:uid="{00000000-0009-0000-0000-00000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hyperlinks>
    <hyperlink ref="F85" r:id="rId1" xr:uid="{00000000-0004-0000-0100-000000000000}"/>
    <hyperlink ref="F94" r:id="rId2" xr:uid="{00000000-0004-0000-0100-000001000000}"/>
    <hyperlink ref="F97" r:id="rId3" xr:uid="{00000000-0004-0000-0100-000002000000}"/>
    <hyperlink ref="F101" r:id="rId4" xr:uid="{00000000-0004-0000-0100-000003000000}"/>
    <hyperlink ref="F106" r:id="rId5" xr:uid="{00000000-0004-0000-0100-000004000000}"/>
    <hyperlink ref="F110" r:id="rId6" xr:uid="{00000000-0004-0000-0100-000005000000}"/>
    <hyperlink ref="F113" r:id="rId7" xr:uid="{00000000-0004-0000-0100-000006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8"/>
  <headerFooter>
    <oddFooter>&amp;CStrana &amp;P z &amp;N</oddFooter>
  </headerFooter>
  <drawing r:id="rId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19" t="s">
        <v>87</v>
      </c>
      <c r="AZ2" s="103" t="s">
        <v>179</v>
      </c>
      <c r="BA2" s="103" t="s">
        <v>180</v>
      </c>
      <c r="BB2" s="103" t="s">
        <v>102</v>
      </c>
      <c r="BC2" s="103" t="s">
        <v>181</v>
      </c>
      <c r="BD2" s="103" t="s">
        <v>84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84</v>
      </c>
      <c r="AZ3" s="103" t="s">
        <v>182</v>
      </c>
      <c r="BA3" s="103" t="s">
        <v>183</v>
      </c>
      <c r="BB3" s="103" t="s">
        <v>102</v>
      </c>
      <c r="BC3" s="103" t="s">
        <v>184</v>
      </c>
      <c r="BD3" s="103" t="s">
        <v>84</v>
      </c>
    </row>
    <row r="4" spans="1:56" s="1" customFormat="1" ht="24.95" customHeight="1">
      <c r="B4" s="22"/>
      <c r="D4" s="106" t="s">
        <v>104</v>
      </c>
      <c r="L4" s="22"/>
      <c r="M4" s="107" t="s">
        <v>10</v>
      </c>
      <c r="AT4" s="19" t="s">
        <v>4</v>
      </c>
    </row>
    <row r="5" spans="1:56" s="1" customFormat="1" ht="6.95" customHeight="1">
      <c r="B5" s="22"/>
      <c r="L5" s="22"/>
    </row>
    <row r="6" spans="1:56" s="1" customFormat="1" ht="12" customHeight="1">
      <c r="B6" s="22"/>
      <c r="D6" s="108" t="s">
        <v>16</v>
      </c>
      <c r="L6" s="22"/>
    </row>
    <row r="7" spans="1:56" s="1" customFormat="1" ht="16.5" customHeight="1">
      <c r="B7" s="22"/>
      <c r="E7" s="395" t="str">
        <f>'Rekapitulace stavby'!K6</f>
        <v>Revitalizace obecního rybníka - LBC Hejtmánkovice</v>
      </c>
      <c r="F7" s="396"/>
      <c r="G7" s="396"/>
      <c r="H7" s="396"/>
      <c r="L7" s="22"/>
    </row>
    <row r="8" spans="1:56" s="2" customFormat="1" ht="12" customHeight="1">
      <c r="A8" s="36"/>
      <c r="B8" s="41"/>
      <c r="C8" s="36"/>
      <c r="D8" s="108" t="s">
        <v>105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397" t="s">
        <v>185</v>
      </c>
      <c r="F9" s="398"/>
      <c r="G9" s="398"/>
      <c r="H9" s="39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21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19. 1. 2023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21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9" t="str">
        <f>'Rekapitulace stavby'!E14</f>
        <v>Vyplň údaj</v>
      </c>
      <c r="F18" s="400"/>
      <c r="G18" s="400"/>
      <c r="H18" s="400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tr">
        <f>IF('Rekapitulace stavby'!AN16="","",'Rekapitulace stavby'!AN16)</f>
        <v/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tr">
        <f>IF('Rekapitulace stavby'!E17="","",'Rekapitulace stavby'!E17)</f>
        <v xml:space="preserve"> </v>
      </c>
      <c r="F21" s="36"/>
      <c r="G21" s="36"/>
      <c r="H21" s="36"/>
      <c r="I21" s="108" t="s">
        <v>30</v>
      </c>
      <c r="J21" s="110" t="str">
        <f>IF('Rekapitulace stavby'!AN17="","",'Rekapitulace stavby'!AN17)</f>
        <v/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36</v>
      </c>
      <c r="E23" s="36"/>
      <c r="F23" s="36"/>
      <c r="G23" s="36"/>
      <c r="H23" s="36"/>
      <c r="I23" s="108" t="s">
        <v>27</v>
      </c>
      <c r="J23" s="110" t="s">
        <v>37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38</v>
      </c>
      <c r="F24" s="36"/>
      <c r="G24" s="36"/>
      <c r="H24" s="36"/>
      <c r="I24" s="108" t="s">
        <v>30</v>
      </c>
      <c r="J24" s="110" t="s">
        <v>21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39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401" t="s">
        <v>21</v>
      </c>
      <c r="F27" s="401"/>
      <c r="G27" s="401"/>
      <c r="H27" s="40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40</v>
      </c>
      <c r="E30" s="36"/>
      <c r="F30" s="36"/>
      <c r="G30" s="36"/>
      <c r="H30" s="36"/>
      <c r="I30" s="36"/>
      <c r="J30" s="117">
        <f>ROUND(J83,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42</v>
      </c>
      <c r="G32" s="36"/>
      <c r="H32" s="36"/>
      <c r="I32" s="118" t="s">
        <v>41</v>
      </c>
      <c r="J32" s="118" t="s">
        <v>43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44</v>
      </c>
      <c r="E33" s="108" t="s">
        <v>45</v>
      </c>
      <c r="F33" s="120">
        <f>ROUND((SUM(BE83:BE214)),  2)</f>
        <v>0</v>
      </c>
      <c r="G33" s="36"/>
      <c r="H33" s="36"/>
      <c r="I33" s="121">
        <v>0.21</v>
      </c>
      <c r="J33" s="120">
        <f>ROUND(((SUM(BE83:BE214))*I33),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46</v>
      </c>
      <c r="F34" s="120">
        <f>ROUND((SUM(BF83:BF214)),  2)</f>
        <v>0</v>
      </c>
      <c r="G34" s="36"/>
      <c r="H34" s="36"/>
      <c r="I34" s="121">
        <v>0.15</v>
      </c>
      <c r="J34" s="120">
        <f>ROUND(((SUM(BF83:BF214))*I34),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47</v>
      </c>
      <c r="F35" s="120">
        <f>ROUND((SUM(BG83:BG214)),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48</v>
      </c>
      <c r="F36" s="120">
        <f>ROUND((SUM(BH83:BH214)),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49</v>
      </c>
      <c r="F37" s="120">
        <f>ROUND((SUM(BI83:BI214)),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50</v>
      </c>
      <c r="E39" s="124"/>
      <c r="F39" s="124"/>
      <c r="G39" s="125" t="s">
        <v>51</v>
      </c>
      <c r="H39" s="126" t="s">
        <v>52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2" t="str">
        <f>E7</f>
        <v>Revitalizace obecního rybníka - LBC Hejtmánkovice</v>
      </c>
      <c r="F48" s="403"/>
      <c r="G48" s="403"/>
      <c r="H48" s="40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SO 20 - HRÁZ</v>
      </c>
      <c r="F50" s="404"/>
      <c r="G50" s="404"/>
      <c r="H50" s="40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Hejtmánkovice</v>
      </c>
      <c r="G52" s="38"/>
      <c r="H52" s="38"/>
      <c r="I52" s="31" t="s">
        <v>24</v>
      </c>
      <c r="J52" s="61" t="str">
        <f>IF(J12="","",J12)</f>
        <v>19. 1. 2023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26</v>
      </c>
      <c r="D54" s="38"/>
      <c r="E54" s="38"/>
      <c r="F54" s="29" t="str">
        <f>E15</f>
        <v>Státní pozemkový úřad</v>
      </c>
      <c r="G54" s="38"/>
      <c r="H54" s="38"/>
      <c r="I54" s="31" t="s">
        <v>33</v>
      </c>
      <c r="J54" s="34" t="str">
        <f>E21</f>
        <v xml:space="preserve"> 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Jaroslav Kasl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72</v>
      </c>
      <c r="D59" s="38"/>
      <c r="E59" s="38"/>
      <c r="F59" s="38"/>
      <c r="G59" s="38"/>
      <c r="H59" s="38"/>
      <c r="I59" s="38"/>
      <c r="J59" s="79">
        <f>J83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J84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6"/>
      <c r="J61" s="147">
        <f>J85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186</v>
      </c>
      <c r="E62" s="146"/>
      <c r="F62" s="146"/>
      <c r="G62" s="146"/>
      <c r="H62" s="146"/>
      <c r="I62" s="146"/>
      <c r="J62" s="147">
        <f>J179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187</v>
      </c>
      <c r="E63" s="146"/>
      <c r="F63" s="146"/>
      <c r="G63" s="146"/>
      <c r="H63" s="146"/>
      <c r="I63" s="146"/>
      <c r="J63" s="147">
        <f>J211</f>
        <v>0</v>
      </c>
      <c r="K63" s="144"/>
      <c r="L63" s="148"/>
    </row>
    <row r="64" spans="1:47" s="2" customFormat="1" ht="21.7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09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6.95" customHeight="1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9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6.95" customHeight="1">
      <c r="A69" s="36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4.95" customHeight="1">
      <c r="A70" s="36"/>
      <c r="B70" s="37"/>
      <c r="C70" s="25" t="s">
        <v>113</v>
      </c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16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402" t="str">
        <f>E7</f>
        <v>Revitalizace obecního rybníka - LBC Hejtmánkovice</v>
      </c>
      <c r="F73" s="403"/>
      <c r="G73" s="403"/>
      <c r="H73" s="403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105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55" t="str">
        <f>E9</f>
        <v>SO 20 - HRÁZ</v>
      </c>
      <c r="F75" s="404"/>
      <c r="G75" s="404"/>
      <c r="H75" s="404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22</v>
      </c>
      <c r="D77" s="38"/>
      <c r="E77" s="38"/>
      <c r="F77" s="29" t="str">
        <f>F12</f>
        <v>Hejtmánkovice</v>
      </c>
      <c r="G77" s="38"/>
      <c r="H77" s="38"/>
      <c r="I77" s="31" t="s">
        <v>24</v>
      </c>
      <c r="J77" s="61" t="str">
        <f>IF(J12="","",J12)</f>
        <v>19. 1. 2023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26</v>
      </c>
      <c r="D79" s="38"/>
      <c r="E79" s="38"/>
      <c r="F79" s="29" t="str">
        <f>E15</f>
        <v>Státní pozemkový úřad</v>
      </c>
      <c r="G79" s="38"/>
      <c r="H79" s="38"/>
      <c r="I79" s="31" t="s">
        <v>33</v>
      </c>
      <c r="J79" s="34" t="str">
        <f>E21</f>
        <v xml:space="preserve"> 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31</v>
      </c>
      <c r="D80" s="38"/>
      <c r="E80" s="38"/>
      <c r="F80" s="29" t="str">
        <f>IF(E18="","",E18)</f>
        <v>Vyplň údaj</v>
      </c>
      <c r="G80" s="38"/>
      <c r="H80" s="38"/>
      <c r="I80" s="31" t="s">
        <v>36</v>
      </c>
      <c r="J80" s="34" t="str">
        <f>E24</f>
        <v>Jaroslav Kasl</v>
      </c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3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>
      <c r="A82" s="149"/>
      <c r="B82" s="150"/>
      <c r="C82" s="151" t="s">
        <v>114</v>
      </c>
      <c r="D82" s="152" t="s">
        <v>59</v>
      </c>
      <c r="E82" s="152" t="s">
        <v>55</v>
      </c>
      <c r="F82" s="152" t="s">
        <v>56</v>
      </c>
      <c r="G82" s="152" t="s">
        <v>115</v>
      </c>
      <c r="H82" s="152" t="s">
        <v>116</v>
      </c>
      <c r="I82" s="152" t="s">
        <v>117</v>
      </c>
      <c r="J82" s="152" t="s">
        <v>109</v>
      </c>
      <c r="K82" s="153" t="s">
        <v>118</v>
      </c>
      <c r="L82" s="154"/>
      <c r="M82" s="70" t="s">
        <v>21</v>
      </c>
      <c r="N82" s="71" t="s">
        <v>44</v>
      </c>
      <c r="O82" s="71" t="s">
        <v>119</v>
      </c>
      <c r="P82" s="71" t="s">
        <v>120</v>
      </c>
      <c r="Q82" s="71" t="s">
        <v>121</v>
      </c>
      <c r="R82" s="71" t="s">
        <v>122</v>
      </c>
      <c r="S82" s="71" t="s">
        <v>123</v>
      </c>
      <c r="T82" s="72" t="s">
        <v>124</v>
      </c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65" s="2" customFormat="1" ht="22.9" customHeight="1">
      <c r="A83" s="36"/>
      <c r="B83" s="37"/>
      <c r="C83" s="77" t="s">
        <v>125</v>
      </c>
      <c r="D83" s="38"/>
      <c r="E83" s="38"/>
      <c r="F83" s="38"/>
      <c r="G83" s="38"/>
      <c r="H83" s="38"/>
      <c r="I83" s="38"/>
      <c r="J83" s="155">
        <f>BK83</f>
        <v>0</v>
      </c>
      <c r="K83" s="38"/>
      <c r="L83" s="41"/>
      <c r="M83" s="73"/>
      <c r="N83" s="156"/>
      <c r="O83" s="74"/>
      <c r="P83" s="157">
        <f>P84</f>
        <v>0</v>
      </c>
      <c r="Q83" s="74"/>
      <c r="R83" s="157">
        <f>R84</f>
        <v>1044.0559029599999</v>
      </c>
      <c r="S83" s="74"/>
      <c r="T83" s="158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73</v>
      </c>
      <c r="AU83" s="19" t="s">
        <v>110</v>
      </c>
      <c r="BK83" s="159">
        <f>BK84</f>
        <v>0</v>
      </c>
    </row>
    <row r="84" spans="1:65" s="12" customFormat="1" ht="25.9" customHeight="1">
      <c r="B84" s="160"/>
      <c r="C84" s="161"/>
      <c r="D84" s="162" t="s">
        <v>73</v>
      </c>
      <c r="E84" s="163" t="s">
        <v>126</v>
      </c>
      <c r="F84" s="163" t="s">
        <v>127</v>
      </c>
      <c r="G84" s="161"/>
      <c r="H84" s="161"/>
      <c r="I84" s="164"/>
      <c r="J84" s="165">
        <f>BK84</f>
        <v>0</v>
      </c>
      <c r="K84" s="161"/>
      <c r="L84" s="166"/>
      <c r="M84" s="167"/>
      <c r="N84" s="168"/>
      <c r="O84" s="168"/>
      <c r="P84" s="169">
        <f>P85+P179+P211</f>
        <v>0</v>
      </c>
      <c r="Q84" s="168"/>
      <c r="R84" s="169">
        <f>R85+R179+R211</f>
        <v>1044.0559029599999</v>
      </c>
      <c r="S84" s="168"/>
      <c r="T84" s="170">
        <f>T85+T179+T211</f>
        <v>0</v>
      </c>
      <c r="AR84" s="171" t="s">
        <v>82</v>
      </c>
      <c r="AT84" s="172" t="s">
        <v>73</v>
      </c>
      <c r="AU84" s="172" t="s">
        <v>74</v>
      </c>
      <c r="AY84" s="171" t="s">
        <v>128</v>
      </c>
      <c r="BK84" s="173">
        <f>BK85+BK179+BK211</f>
        <v>0</v>
      </c>
    </row>
    <row r="85" spans="1:65" s="12" customFormat="1" ht="22.9" customHeight="1">
      <c r="B85" s="160"/>
      <c r="C85" s="161"/>
      <c r="D85" s="162" t="s">
        <v>73</v>
      </c>
      <c r="E85" s="174" t="s">
        <v>82</v>
      </c>
      <c r="F85" s="174" t="s">
        <v>129</v>
      </c>
      <c r="G85" s="161"/>
      <c r="H85" s="161"/>
      <c r="I85" s="164"/>
      <c r="J85" s="175">
        <f>BK85</f>
        <v>0</v>
      </c>
      <c r="K85" s="161"/>
      <c r="L85" s="166"/>
      <c r="M85" s="167"/>
      <c r="N85" s="168"/>
      <c r="O85" s="168"/>
      <c r="P85" s="169">
        <f>SUM(P86:P178)</f>
        <v>0</v>
      </c>
      <c r="Q85" s="168"/>
      <c r="R85" s="169">
        <f>SUM(R86:R178)</f>
        <v>1.4489999999999999E-2</v>
      </c>
      <c r="S85" s="168"/>
      <c r="T85" s="170">
        <f>SUM(T86:T178)</f>
        <v>0</v>
      </c>
      <c r="AR85" s="171" t="s">
        <v>82</v>
      </c>
      <c r="AT85" s="172" t="s">
        <v>73</v>
      </c>
      <c r="AU85" s="172" t="s">
        <v>82</v>
      </c>
      <c r="AY85" s="171" t="s">
        <v>128</v>
      </c>
      <c r="BK85" s="173">
        <f>SUM(BK86:BK178)</f>
        <v>0</v>
      </c>
    </row>
    <row r="86" spans="1:65" s="2" customFormat="1" ht="24.2" customHeight="1">
      <c r="A86" s="36"/>
      <c r="B86" s="37"/>
      <c r="C86" s="176" t="s">
        <v>82</v>
      </c>
      <c r="D86" s="176" t="s">
        <v>130</v>
      </c>
      <c r="E86" s="177" t="s">
        <v>188</v>
      </c>
      <c r="F86" s="178" t="s">
        <v>189</v>
      </c>
      <c r="G86" s="179" t="s">
        <v>175</v>
      </c>
      <c r="H86" s="180">
        <v>852</v>
      </c>
      <c r="I86" s="181"/>
      <c r="J86" s="182">
        <f>ROUND(I86*H86,2)</f>
        <v>0</v>
      </c>
      <c r="K86" s="178" t="s">
        <v>133</v>
      </c>
      <c r="L86" s="41"/>
      <c r="M86" s="183" t="s">
        <v>21</v>
      </c>
      <c r="N86" s="184" t="s">
        <v>45</v>
      </c>
      <c r="O86" s="66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134</v>
      </c>
      <c r="AT86" s="187" t="s">
        <v>130</v>
      </c>
      <c r="AU86" s="187" t="s">
        <v>84</v>
      </c>
      <c r="AY86" s="19" t="s">
        <v>128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9" t="s">
        <v>82</v>
      </c>
      <c r="BK86" s="188">
        <f>ROUND(I86*H86,2)</f>
        <v>0</v>
      </c>
      <c r="BL86" s="19" t="s">
        <v>134</v>
      </c>
      <c r="BM86" s="187" t="s">
        <v>190</v>
      </c>
    </row>
    <row r="87" spans="1:65" s="2" customFormat="1" ht="11.25">
      <c r="A87" s="36"/>
      <c r="B87" s="37"/>
      <c r="C87" s="38"/>
      <c r="D87" s="189" t="s">
        <v>136</v>
      </c>
      <c r="E87" s="38"/>
      <c r="F87" s="190" t="s">
        <v>191</v>
      </c>
      <c r="G87" s="38"/>
      <c r="H87" s="38"/>
      <c r="I87" s="191"/>
      <c r="J87" s="38"/>
      <c r="K87" s="38"/>
      <c r="L87" s="41"/>
      <c r="M87" s="192"/>
      <c r="N87" s="193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136</v>
      </c>
      <c r="AU87" s="19" t="s">
        <v>84</v>
      </c>
    </row>
    <row r="88" spans="1:65" s="2" customFormat="1" ht="19.5">
      <c r="A88" s="36"/>
      <c r="B88" s="37"/>
      <c r="C88" s="38"/>
      <c r="D88" s="194" t="s">
        <v>138</v>
      </c>
      <c r="E88" s="38"/>
      <c r="F88" s="195" t="s">
        <v>139</v>
      </c>
      <c r="G88" s="38"/>
      <c r="H88" s="38"/>
      <c r="I88" s="191"/>
      <c r="J88" s="38"/>
      <c r="K88" s="38"/>
      <c r="L88" s="41"/>
      <c r="M88" s="192"/>
      <c r="N88" s="193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138</v>
      </c>
      <c r="AU88" s="19" t="s">
        <v>84</v>
      </c>
    </row>
    <row r="89" spans="1:65" s="14" customFormat="1" ht="11.25">
      <c r="B89" s="206"/>
      <c r="C89" s="207"/>
      <c r="D89" s="194" t="s">
        <v>140</v>
      </c>
      <c r="E89" s="208" t="s">
        <v>21</v>
      </c>
      <c r="F89" s="209" t="s">
        <v>192</v>
      </c>
      <c r="G89" s="207"/>
      <c r="H89" s="210">
        <v>567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140</v>
      </c>
      <c r="AU89" s="216" t="s">
        <v>84</v>
      </c>
      <c r="AV89" s="14" t="s">
        <v>84</v>
      </c>
      <c r="AW89" s="14" t="s">
        <v>35</v>
      </c>
      <c r="AX89" s="14" t="s">
        <v>74</v>
      </c>
      <c r="AY89" s="216" t="s">
        <v>128</v>
      </c>
    </row>
    <row r="90" spans="1:65" s="14" customFormat="1" ht="11.25">
      <c r="B90" s="206"/>
      <c r="C90" s="207"/>
      <c r="D90" s="194" t="s">
        <v>140</v>
      </c>
      <c r="E90" s="208" t="s">
        <v>21</v>
      </c>
      <c r="F90" s="209" t="s">
        <v>193</v>
      </c>
      <c r="G90" s="207"/>
      <c r="H90" s="210">
        <v>285</v>
      </c>
      <c r="I90" s="211"/>
      <c r="J90" s="207"/>
      <c r="K90" s="207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140</v>
      </c>
      <c r="AU90" s="216" t="s">
        <v>84</v>
      </c>
      <c r="AV90" s="14" t="s">
        <v>84</v>
      </c>
      <c r="AW90" s="14" t="s">
        <v>35</v>
      </c>
      <c r="AX90" s="14" t="s">
        <v>74</v>
      </c>
      <c r="AY90" s="216" t="s">
        <v>128</v>
      </c>
    </row>
    <row r="91" spans="1:65" s="15" customFormat="1" ht="11.25">
      <c r="B91" s="217"/>
      <c r="C91" s="218"/>
      <c r="D91" s="194" t="s">
        <v>140</v>
      </c>
      <c r="E91" s="219" t="s">
        <v>21</v>
      </c>
      <c r="F91" s="220" t="s">
        <v>146</v>
      </c>
      <c r="G91" s="218"/>
      <c r="H91" s="221">
        <v>852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140</v>
      </c>
      <c r="AU91" s="227" t="s">
        <v>84</v>
      </c>
      <c r="AV91" s="15" t="s">
        <v>134</v>
      </c>
      <c r="AW91" s="15" t="s">
        <v>35</v>
      </c>
      <c r="AX91" s="15" t="s">
        <v>82</v>
      </c>
      <c r="AY91" s="227" t="s">
        <v>128</v>
      </c>
    </row>
    <row r="92" spans="1:65" s="2" customFormat="1" ht="33" customHeight="1">
      <c r="A92" s="36"/>
      <c r="B92" s="37"/>
      <c r="C92" s="176" t="s">
        <v>84</v>
      </c>
      <c r="D92" s="176" t="s">
        <v>130</v>
      </c>
      <c r="E92" s="177" t="s">
        <v>194</v>
      </c>
      <c r="F92" s="178" t="s">
        <v>195</v>
      </c>
      <c r="G92" s="179" t="s">
        <v>102</v>
      </c>
      <c r="H92" s="180">
        <v>254.84</v>
      </c>
      <c r="I92" s="181"/>
      <c r="J92" s="182">
        <f>ROUND(I92*H92,2)</f>
        <v>0</v>
      </c>
      <c r="K92" s="178" t="s">
        <v>133</v>
      </c>
      <c r="L92" s="41"/>
      <c r="M92" s="183" t="s">
        <v>21</v>
      </c>
      <c r="N92" s="184" t="s">
        <v>45</v>
      </c>
      <c r="O92" s="66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134</v>
      </c>
      <c r="AT92" s="187" t="s">
        <v>130</v>
      </c>
      <c r="AU92" s="187" t="s">
        <v>84</v>
      </c>
      <c r="AY92" s="19" t="s">
        <v>128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9" t="s">
        <v>82</v>
      </c>
      <c r="BK92" s="188">
        <f>ROUND(I92*H92,2)</f>
        <v>0</v>
      </c>
      <c r="BL92" s="19" t="s">
        <v>134</v>
      </c>
      <c r="BM92" s="187" t="s">
        <v>196</v>
      </c>
    </row>
    <row r="93" spans="1:65" s="2" customFormat="1" ht="11.25">
      <c r="A93" s="36"/>
      <c r="B93" s="37"/>
      <c r="C93" s="38"/>
      <c r="D93" s="189" t="s">
        <v>136</v>
      </c>
      <c r="E93" s="38"/>
      <c r="F93" s="190" t="s">
        <v>197</v>
      </c>
      <c r="G93" s="38"/>
      <c r="H93" s="38"/>
      <c r="I93" s="191"/>
      <c r="J93" s="38"/>
      <c r="K93" s="38"/>
      <c r="L93" s="41"/>
      <c r="M93" s="192"/>
      <c r="N93" s="193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136</v>
      </c>
      <c r="AU93" s="19" t="s">
        <v>84</v>
      </c>
    </row>
    <row r="94" spans="1:65" s="2" customFormat="1" ht="19.5">
      <c r="A94" s="36"/>
      <c r="B94" s="37"/>
      <c r="C94" s="38"/>
      <c r="D94" s="194" t="s">
        <v>138</v>
      </c>
      <c r="E94" s="38"/>
      <c r="F94" s="195" t="s">
        <v>139</v>
      </c>
      <c r="G94" s="38"/>
      <c r="H94" s="38"/>
      <c r="I94" s="191"/>
      <c r="J94" s="38"/>
      <c r="K94" s="38"/>
      <c r="L94" s="41"/>
      <c r="M94" s="192"/>
      <c r="N94" s="193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138</v>
      </c>
      <c r="AU94" s="19" t="s">
        <v>84</v>
      </c>
    </row>
    <row r="95" spans="1:65" s="13" customFormat="1" ht="11.25">
      <c r="B95" s="196"/>
      <c r="C95" s="197"/>
      <c r="D95" s="194" t="s">
        <v>140</v>
      </c>
      <c r="E95" s="198" t="s">
        <v>21</v>
      </c>
      <c r="F95" s="199" t="s">
        <v>198</v>
      </c>
      <c r="G95" s="197"/>
      <c r="H95" s="198" t="s">
        <v>21</v>
      </c>
      <c r="I95" s="200"/>
      <c r="J95" s="197"/>
      <c r="K95" s="197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140</v>
      </c>
      <c r="AU95" s="205" t="s">
        <v>84</v>
      </c>
      <c r="AV95" s="13" t="s">
        <v>82</v>
      </c>
      <c r="AW95" s="13" t="s">
        <v>35</v>
      </c>
      <c r="AX95" s="13" t="s">
        <v>74</v>
      </c>
      <c r="AY95" s="205" t="s">
        <v>128</v>
      </c>
    </row>
    <row r="96" spans="1:65" s="14" customFormat="1" ht="11.25">
      <c r="B96" s="206"/>
      <c r="C96" s="207"/>
      <c r="D96" s="194" t="s">
        <v>140</v>
      </c>
      <c r="E96" s="208" t="s">
        <v>21</v>
      </c>
      <c r="F96" s="209" t="s">
        <v>199</v>
      </c>
      <c r="G96" s="207"/>
      <c r="H96" s="210">
        <v>87.08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140</v>
      </c>
      <c r="AU96" s="216" t="s">
        <v>84</v>
      </c>
      <c r="AV96" s="14" t="s">
        <v>84</v>
      </c>
      <c r="AW96" s="14" t="s">
        <v>35</v>
      </c>
      <c r="AX96" s="14" t="s">
        <v>74</v>
      </c>
      <c r="AY96" s="216" t="s">
        <v>128</v>
      </c>
    </row>
    <row r="97" spans="1:65" s="14" customFormat="1" ht="11.25">
      <c r="B97" s="206"/>
      <c r="C97" s="207"/>
      <c r="D97" s="194" t="s">
        <v>140</v>
      </c>
      <c r="E97" s="208" t="s">
        <v>21</v>
      </c>
      <c r="F97" s="209" t="s">
        <v>200</v>
      </c>
      <c r="G97" s="207"/>
      <c r="H97" s="210">
        <v>39.06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140</v>
      </c>
      <c r="AU97" s="216" t="s">
        <v>84</v>
      </c>
      <c r="AV97" s="14" t="s">
        <v>84</v>
      </c>
      <c r="AW97" s="14" t="s">
        <v>35</v>
      </c>
      <c r="AX97" s="14" t="s">
        <v>74</v>
      </c>
      <c r="AY97" s="216" t="s">
        <v>128</v>
      </c>
    </row>
    <row r="98" spans="1:65" s="16" customFormat="1" ht="11.25">
      <c r="B98" s="231"/>
      <c r="C98" s="232"/>
      <c r="D98" s="194" t="s">
        <v>140</v>
      </c>
      <c r="E98" s="233" t="s">
        <v>21</v>
      </c>
      <c r="F98" s="234" t="s">
        <v>201</v>
      </c>
      <c r="G98" s="232"/>
      <c r="H98" s="235">
        <v>126.14</v>
      </c>
      <c r="I98" s="236"/>
      <c r="J98" s="232"/>
      <c r="K98" s="232"/>
      <c r="L98" s="237"/>
      <c r="M98" s="238"/>
      <c r="N98" s="239"/>
      <c r="O98" s="239"/>
      <c r="P98" s="239"/>
      <c r="Q98" s="239"/>
      <c r="R98" s="239"/>
      <c r="S98" s="239"/>
      <c r="T98" s="240"/>
      <c r="AT98" s="241" t="s">
        <v>140</v>
      </c>
      <c r="AU98" s="241" t="s">
        <v>84</v>
      </c>
      <c r="AV98" s="16" t="s">
        <v>151</v>
      </c>
      <c r="AW98" s="16" t="s">
        <v>35</v>
      </c>
      <c r="AX98" s="16" t="s">
        <v>74</v>
      </c>
      <c r="AY98" s="241" t="s">
        <v>128</v>
      </c>
    </row>
    <row r="99" spans="1:65" s="13" customFormat="1" ht="22.5">
      <c r="B99" s="196"/>
      <c r="C99" s="197"/>
      <c r="D99" s="194" t="s">
        <v>140</v>
      </c>
      <c r="E99" s="198" t="s">
        <v>21</v>
      </c>
      <c r="F99" s="199" t="s">
        <v>202</v>
      </c>
      <c r="G99" s="197"/>
      <c r="H99" s="198" t="s">
        <v>21</v>
      </c>
      <c r="I99" s="200"/>
      <c r="J99" s="197"/>
      <c r="K99" s="197"/>
      <c r="L99" s="201"/>
      <c r="M99" s="202"/>
      <c r="N99" s="203"/>
      <c r="O99" s="203"/>
      <c r="P99" s="203"/>
      <c r="Q99" s="203"/>
      <c r="R99" s="203"/>
      <c r="S99" s="203"/>
      <c r="T99" s="204"/>
      <c r="AT99" s="205" t="s">
        <v>140</v>
      </c>
      <c r="AU99" s="205" t="s">
        <v>84</v>
      </c>
      <c r="AV99" s="13" t="s">
        <v>82</v>
      </c>
      <c r="AW99" s="13" t="s">
        <v>35</v>
      </c>
      <c r="AX99" s="13" t="s">
        <v>74</v>
      </c>
      <c r="AY99" s="205" t="s">
        <v>128</v>
      </c>
    </row>
    <row r="100" spans="1:65" s="14" customFormat="1" ht="11.25">
      <c r="B100" s="206"/>
      <c r="C100" s="207"/>
      <c r="D100" s="194" t="s">
        <v>140</v>
      </c>
      <c r="E100" s="208" t="s">
        <v>21</v>
      </c>
      <c r="F100" s="209" t="s">
        <v>203</v>
      </c>
      <c r="G100" s="207"/>
      <c r="H100" s="210">
        <v>128.69999999999999</v>
      </c>
      <c r="I100" s="211"/>
      <c r="J100" s="207"/>
      <c r="K100" s="207"/>
      <c r="L100" s="212"/>
      <c r="M100" s="213"/>
      <c r="N100" s="214"/>
      <c r="O100" s="214"/>
      <c r="P100" s="214"/>
      <c r="Q100" s="214"/>
      <c r="R100" s="214"/>
      <c r="S100" s="214"/>
      <c r="T100" s="215"/>
      <c r="AT100" s="216" t="s">
        <v>140</v>
      </c>
      <c r="AU100" s="216" t="s">
        <v>84</v>
      </c>
      <c r="AV100" s="14" t="s">
        <v>84</v>
      </c>
      <c r="AW100" s="14" t="s">
        <v>35</v>
      </c>
      <c r="AX100" s="14" t="s">
        <v>74</v>
      </c>
      <c r="AY100" s="216" t="s">
        <v>128</v>
      </c>
    </row>
    <row r="101" spans="1:65" s="15" customFormat="1" ht="11.25">
      <c r="B101" s="217"/>
      <c r="C101" s="218"/>
      <c r="D101" s="194" t="s">
        <v>140</v>
      </c>
      <c r="E101" s="219" t="s">
        <v>204</v>
      </c>
      <c r="F101" s="220" t="s">
        <v>146</v>
      </c>
      <c r="G101" s="218"/>
      <c r="H101" s="221">
        <v>254.83999999999997</v>
      </c>
      <c r="I101" s="222"/>
      <c r="J101" s="218"/>
      <c r="K101" s="218"/>
      <c r="L101" s="223"/>
      <c r="M101" s="224"/>
      <c r="N101" s="225"/>
      <c r="O101" s="225"/>
      <c r="P101" s="225"/>
      <c r="Q101" s="225"/>
      <c r="R101" s="225"/>
      <c r="S101" s="225"/>
      <c r="T101" s="226"/>
      <c r="AT101" s="227" t="s">
        <v>140</v>
      </c>
      <c r="AU101" s="227" t="s">
        <v>84</v>
      </c>
      <c r="AV101" s="15" t="s">
        <v>134</v>
      </c>
      <c r="AW101" s="15" t="s">
        <v>35</v>
      </c>
      <c r="AX101" s="15" t="s">
        <v>82</v>
      </c>
      <c r="AY101" s="227" t="s">
        <v>128</v>
      </c>
    </row>
    <row r="102" spans="1:65" s="2" customFormat="1" ht="33" customHeight="1">
      <c r="A102" s="36"/>
      <c r="B102" s="37"/>
      <c r="C102" s="176" t="s">
        <v>151</v>
      </c>
      <c r="D102" s="176" t="s">
        <v>130</v>
      </c>
      <c r="E102" s="177" t="s">
        <v>205</v>
      </c>
      <c r="F102" s="178" t="s">
        <v>206</v>
      </c>
      <c r="G102" s="179" t="s">
        <v>175</v>
      </c>
      <c r="H102" s="180">
        <v>209.70500000000001</v>
      </c>
      <c r="I102" s="181"/>
      <c r="J102" s="182">
        <f>ROUND(I102*H102,2)</f>
        <v>0</v>
      </c>
      <c r="K102" s="178" t="s">
        <v>133</v>
      </c>
      <c r="L102" s="41"/>
      <c r="M102" s="183" t="s">
        <v>21</v>
      </c>
      <c r="N102" s="184" t="s">
        <v>45</v>
      </c>
      <c r="O102" s="66"/>
      <c r="P102" s="185">
        <f>O102*H102</f>
        <v>0</v>
      </c>
      <c r="Q102" s="185">
        <v>0</v>
      </c>
      <c r="R102" s="185">
        <f>Q102*H102</f>
        <v>0</v>
      </c>
      <c r="S102" s="185">
        <v>0</v>
      </c>
      <c r="T102" s="186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7" t="s">
        <v>134</v>
      </c>
      <c r="AT102" s="187" t="s">
        <v>130</v>
      </c>
      <c r="AU102" s="187" t="s">
        <v>84</v>
      </c>
      <c r="AY102" s="19" t="s">
        <v>128</v>
      </c>
      <c r="BE102" s="188">
        <f>IF(N102="základní",J102,0)</f>
        <v>0</v>
      </c>
      <c r="BF102" s="188">
        <f>IF(N102="snížená",J102,0)</f>
        <v>0</v>
      </c>
      <c r="BG102" s="188">
        <f>IF(N102="zákl. přenesená",J102,0)</f>
        <v>0</v>
      </c>
      <c r="BH102" s="188">
        <f>IF(N102="sníž. přenesená",J102,0)</f>
        <v>0</v>
      </c>
      <c r="BI102" s="188">
        <f>IF(N102="nulová",J102,0)</f>
        <v>0</v>
      </c>
      <c r="BJ102" s="19" t="s">
        <v>82</v>
      </c>
      <c r="BK102" s="188">
        <f>ROUND(I102*H102,2)</f>
        <v>0</v>
      </c>
      <c r="BL102" s="19" t="s">
        <v>134</v>
      </c>
      <c r="BM102" s="187" t="s">
        <v>207</v>
      </c>
    </row>
    <row r="103" spans="1:65" s="2" customFormat="1" ht="11.25">
      <c r="A103" s="36"/>
      <c r="B103" s="37"/>
      <c r="C103" s="38"/>
      <c r="D103" s="189" t="s">
        <v>136</v>
      </c>
      <c r="E103" s="38"/>
      <c r="F103" s="190" t="s">
        <v>208</v>
      </c>
      <c r="G103" s="38"/>
      <c r="H103" s="38"/>
      <c r="I103" s="191"/>
      <c r="J103" s="38"/>
      <c r="K103" s="38"/>
      <c r="L103" s="41"/>
      <c r="M103" s="192"/>
      <c r="N103" s="193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136</v>
      </c>
      <c r="AU103" s="19" t="s">
        <v>84</v>
      </c>
    </row>
    <row r="104" spans="1:65" s="2" customFormat="1" ht="19.5">
      <c r="A104" s="36"/>
      <c r="B104" s="37"/>
      <c r="C104" s="38"/>
      <c r="D104" s="194" t="s">
        <v>138</v>
      </c>
      <c r="E104" s="38"/>
      <c r="F104" s="195" t="s">
        <v>139</v>
      </c>
      <c r="G104" s="38"/>
      <c r="H104" s="38"/>
      <c r="I104" s="191"/>
      <c r="J104" s="38"/>
      <c r="K104" s="38"/>
      <c r="L104" s="41"/>
      <c r="M104" s="192"/>
      <c r="N104" s="193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138</v>
      </c>
      <c r="AU104" s="19" t="s">
        <v>84</v>
      </c>
    </row>
    <row r="105" spans="1:65" s="13" customFormat="1" ht="11.25">
      <c r="B105" s="196"/>
      <c r="C105" s="197"/>
      <c r="D105" s="194" t="s">
        <v>140</v>
      </c>
      <c r="E105" s="198" t="s">
        <v>21</v>
      </c>
      <c r="F105" s="199" t="s">
        <v>209</v>
      </c>
      <c r="G105" s="197"/>
      <c r="H105" s="198" t="s">
        <v>21</v>
      </c>
      <c r="I105" s="200"/>
      <c r="J105" s="197"/>
      <c r="K105" s="197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140</v>
      </c>
      <c r="AU105" s="205" t="s">
        <v>84</v>
      </c>
      <c r="AV105" s="13" t="s">
        <v>82</v>
      </c>
      <c r="AW105" s="13" t="s">
        <v>35</v>
      </c>
      <c r="AX105" s="13" t="s">
        <v>74</v>
      </c>
      <c r="AY105" s="205" t="s">
        <v>128</v>
      </c>
    </row>
    <row r="106" spans="1:65" s="14" customFormat="1" ht="11.25">
      <c r="B106" s="206"/>
      <c r="C106" s="207"/>
      <c r="D106" s="194" t="s">
        <v>140</v>
      </c>
      <c r="E106" s="208" t="s">
        <v>21</v>
      </c>
      <c r="F106" s="209" t="s">
        <v>179</v>
      </c>
      <c r="G106" s="207"/>
      <c r="H106" s="210">
        <v>209.70500000000001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140</v>
      </c>
      <c r="AU106" s="216" t="s">
        <v>84</v>
      </c>
      <c r="AV106" s="14" t="s">
        <v>84</v>
      </c>
      <c r="AW106" s="14" t="s">
        <v>35</v>
      </c>
      <c r="AX106" s="14" t="s">
        <v>74</v>
      </c>
      <c r="AY106" s="216" t="s">
        <v>128</v>
      </c>
    </row>
    <row r="107" spans="1:65" s="15" customFormat="1" ht="11.25">
      <c r="B107" s="217"/>
      <c r="C107" s="218"/>
      <c r="D107" s="194" t="s">
        <v>140</v>
      </c>
      <c r="E107" s="219" t="s">
        <v>21</v>
      </c>
      <c r="F107" s="220" t="s">
        <v>146</v>
      </c>
      <c r="G107" s="218"/>
      <c r="H107" s="221">
        <v>209.70500000000001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140</v>
      </c>
      <c r="AU107" s="227" t="s">
        <v>84</v>
      </c>
      <c r="AV107" s="15" t="s">
        <v>134</v>
      </c>
      <c r="AW107" s="15" t="s">
        <v>35</v>
      </c>
      <c r="AX107" s="15" t="s">
        <v>82</v>
      </c>
      <c r="AY107" s="227" t="s">
        <v>128</v>
      </c>
    </row>
    <row r="108" spans="1:65" s="2" customFormat="1" ht="33" customHeight="1">
      <c r="A108" s="36"/>
      <c r="B108" s="37"/>
      <c r="C108" s="176" t="s">
        <v>134</v>
      </c>
      <c r="D108" s="176" t="s">
        <v>130</v>
      </c>
      <c r="E108" s="177" t="s">
        <v>210</v>
      </c>
      <c r="F108" s="178" t="s">
        <v>211</v>
      </c>
      <c r="G108" s="179" t="s">
        <v>175</v>
      </c>
      <c r="H108" s="180">
        <v>245.49</v>
      </c>
      <c r="I108" s="181"/>
      <c r="J108" s="182">
        <f>ROUND(I108*H108,2)</f>
        <v>0</v>
      </c>
      <c r="K108" s="178" t="s">
        <v>133</v>
      </c>
      <c r="L108" s="41"/>
      <c r="M108" s="183" t="s">
        <v>21</v>
      </c>
      <c r="N108" s="184" t="s">
        <v>45</v>
      </c>
      <c r="O108" s="66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7" t="s">
        <v>134</v>
      </c>
      <c r="AT108" s="187" t="s">
        <v>130</v>
      </c>
      <c r="AU108" s="187" t="s">
        <v>84</v>
      </c>
      <c r="AY108" s="19" t="s">
        <v>128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19" t="s">
        <v>82</v>
      </c>
      <c r="BK108" s="188">
        <f>ROUND(I108*H108,2)</f>
        <v>0</v>
      </c>
      <c r="BL108" s="19" t="s">
        <v>134</v>
      </c>
      <c r="BM108" s="187" t="s">
        <v>212</v>
      </c>
    </row>
    <row r="109" spans="1:65" s="2" customFormat="1" ht="11.25">
      <c r="A109" s="36"/>
      <c r="B109" s="37"/>
      <c r="C109" s="38"/>
      <c r="D109" s="189" t="s">
        <v>136</v>
      </c>
      <c r="E109" s="38"/>
      <c r="F109" s="190" t="s">
        <v>213</v>
      </c>
      <c r="G109" s="38"/>
      <c r="H109" s="38"/>
      <c r="I109" s="191"/>
      <c r="J109" s="38"/>
      <c r="K109" s="38"/>
      <c r="L109" s="41"/>
      <c r="M109" s="192"/>
      <c r="N109" s="193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136</v>
      </c>
      <c r="AU109" s="19" t="s">
        <v>84</v>
      </c>
    </row>
    <row r="110" spans="1:65" s="2" customFormat="1" ht="19.5">
      <c r="A110" s="36"/>
      <c r="B110" s="37"/>
      <c r="C110" s="38"/>
      <c r="D110" s="194" t="s">
        <v>138</v>
      </c>
      <c r="E110" s="38"/>
      <c r="F110" s="195" t="s">
        <v>139</v>
      </c>
      <c r="G110" s="38"/>
      <c r="H110" s="38"/>
      <c r="I110" s="191"/>
      <c r="J110" s="38"/>
      <c r="K110" s="38"/>
      <c r="L110" s="41"/>
      <c r="M110" s="192"/>
      <c r="N110" s="193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138</v>
      </c>
      <c r="AU110" s="19" t="s">
        <v>84</v>
      </c>
    </row>
    <row r="111" spans="1:65" s="13" customFormat="1" ht="11.25">
      <c r="B111" s="196"/>
      <c r="C111" s="197"/>
      <c r="D111" s="194" t="s">
        <v>140</v>
      </c>
      <c r="E111" s="198" t="s">
        <v>21</v>
      </c>
      <c r="F111" s="199" t="s">
        <v>214</v>
      </c>
      <c r="G111" s="197"/>
      <c r="H111" s="198" t="s">
        <v>21</v>
      </c>
      <c r="I111" s="200"/>
      <c r="J111" s="197"/>
      <c r="K111" s="197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140</v>
      </c>
      <c r="AU111" s="205" t="s">
        <v>84</v>
      </c>
      <c r="AV111" s="13" t="s">
        <v>82</v>
      </c>
      <c r="AW111" s="13" t="s">
        <v>35</v>
      </c>
      <c r="AX111" s="13" t="s">
        <v>74</v>
      </c>
      <c r="AY111" s="205" t="s">
        <v>128</v>
      </c>
    </row>
    <row r="112" spans="1:65" s="14" customFormat="1" ht="11.25">
      <c r="B112" s="206"/>
      <c r="C112" s="207"/>
      <c r="D112" s="194" t="s">
        <v>140</v>
      </c>
      <c r="E112" s="208" t="s">
        <v>21</v>
      </c>
      <c r="F112" s="209" t="s">
        <v>182</v>
      </c>
      <c r="G112" s="207"/>
      <c r="H112" s="210">
        <v>245.49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140</v>
      </c>
      <c r="AU112" s="216" t="s">
        <v>84</v>
      </c>
      <c r="AV112" s="14" t="s">
        <v>84</v>
      </c>
      <c r="AW112" s="14" t="s">
        <v>35</v>
      </c>
      <c r="AX112" s="14" t="s">
        <v>74</v>
      </c>
      <c r="AY112" s="216" t="s">
        <v>128</v>
      </c>
    </row>
    <row r="113" spans="1:65" s="15" customFormat="1" ht="11.25">
      <c r="B113" s="217"/>
      <c r="C113" s="218"/>
      <c r="D113" s="194" t="s">
        <v>140</v>
      </c>
      <c r="E113" s="219" t="s">
        <v>21</v>
      </c>
      <c r="F113" s="220" t="s">
        <v>146</v>
      </c>
      <c r="G113" s="218"/>
      <c r="H113" s="221">
        <v>245.49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140</v>
      </c>
      <c r="AU113" s="227" t="s">
        <v>84</v>
      </c>
      <c r="AV113" s="15" t="s">
        <v>134</v>
      </c>
      <c r="AW113" s="15" t="s">
        <v>35</v>
      </c>
      <c r="AX113" s="15" t="s">
        <v>82</v>
      </c>
      <c r="AY113" s="227" t="s">
        <v>128</v>
      </c>
    </row>
    <row r="114" spans="1:65" s="2" customFormat="1" ht="44.25" customHeight="1">
      <c r="A114" s="36"/>
      <c r="B114" s="37"/>
      <c r="C114" s="176" t="s">
        <v>161</v>
      </c>
      <c r="D114" s="176" t="s">
        <v>130</v>
      </c>
      <c r="E114" s="177" t="s">
        <v>157</v>
      </c>
      <c r="F114" s="178" t="s">
        <v>158</v>
      </c>
      <c r="G114" s="179" t="s">
        <v>102</v>
      </c>
      <c r="H114" s="180">
        <v>245.49</v>
      </c>
      <c r="I114" s="181"/>
      <c r="J114" s="182">
        <f>ROUND(I114*H114,2)</f>
        <v>0</v>
      </c>
      <c r="K114" s="178" t="s">
        <v>133</v>
      </c>
      <c r="L114" s="41"/>
      <c r="M114" s="183" t="s">
        <v>21</v>
      </c>
      <c r="N114" s="184" t="s">
        <v>45</v>
      </c>
      <c r="O114" s="66"/>
      <c r="P114" s="185">
        <f>O114*H114</f>
        <v>0</v>
      </c>
      <c r="Q114" s="185">
        <v>0</v>
      </c>
      <c r="R114" s="185">
        <f>Q114*H114</f>
        <v>0</v>
      </c>
      <c r="S114" s="185">
        <v>0</v>
      </c>
      <c r="T114" s="186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7" t="s">
        <v>134</v>
      </c>
      <c r="AT114" s="187" t="s">
        <v>130</v>
      </c>
      <c r="AU114" s="187" t="s">
        <v>84</v>
      </c>
      <c r="AY114" s="19" t="s">
        <v>128</v>
      </c>
      <c r="BE114" s="188">
        <f>IF(N114="základní",J114,0)</f>
        <v>0</v>
      </c>
      <c r="BF114" s="188">
        <f>IF(N114="snížená",J114,0)</f>
        <v>0</v>
      </c>
      <c r="BG114" s="188">
        <f>IF(N114="zákl. přenesená",J114,0)</f>
        <v>0</v>
      </c>
      <c r="BH114" s="188">
        <f>IF(N114="sníž. přenesená",J114,0)</f>
        <v>0</v>
      </c>
      <c r="BI114" s="188">
        <f>IF(N114="nulová",J114,0)</f>
        <v>0</v>
      </c>
      <c r="BJ114" s="19" t="s">
        <v>82</v>
      </c>
      <c r="BK114" s="188">
        <f>ROUND(I114*H114,2)</f>
        <v>0</v>
      </c>
      <c r="BL114" s="19" t="s">
        <v>134</v>
      </c>
      <c r="BM114" s="187" t="s">
        <v>215</v>
      </c>
    </row>
    <row r="115" spans="1:65" s="2" customFormat="1" ht="11.25">
      <c r="A115" s="36"/>
      <c r="B115" s="37"/>
      <c r="C115" s="38"/>
      <c r="D115" s="189" t="s">
        <v>136</v>
      </c>
      <c r="E115" s="38"/>
      <c r="F115" s="190" t="s">
        <v>160</v>
      </c>
      <c r="G115" s="38"/>
      <c r="H115" s="38"/>
      <c r="I115" s="191"/>
      <c r="J115" s="38"/>
      <c r="K115" s="38"/>
      <c r="L115" s="41"/>
      <c r="M115" s="192"/>
      <c r="N115" s="193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136</v>
      </c>
      <c r="AU115" s="19" t="s">
        <v>84</v>
      </c>
    </row>
    <row r="116" spans="1:65" s="2" customFormat="1" ht="19.5">
      <c r="A116" s="36"/>
      <c r="B116" s="37"/>
      <c r="C116" s="38"/>
      <c r="D116" s="194" t="s">
        <v>138</v>
      </c>
      <c r="E116" s="38"/>
      <c r="F116" s="195" t="s">
        <v>139</v>
      </c>
      <c r="G116" s="38"/>
      <c r="H116" s="38"/>
      <c r="I116" s="191"/>
      <c r="J116" s="38"/>
      <c r="K116" s="38"/>
      <c r="L116" s="41"/>
      <c r="M116" s="192"/>
      <c r="N116" s="193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138</v>
      </c>
      <c r="AU116" s="19" t="s">
        <v>84</v>
      </c>
    </row>
    <row r="117" spans="1:65" s="13" customFormat="1" ht="11.25">
      <c r="B117" s="196"/>
      <c r="C117" s="197"/>
      <c r="D117" s="194" t="s">
        <v>140</v>
      </c>
      <c r="E117" s="198" t="s">
        <v>21</v>
      </c>
      <c r="F117" s="199" t="s">
        <v>214</v>
      </c>
      <c r="G117" s="197"/>
      <c r="H117" s="198" t="s">
        <v>21</v>
      </c>
      <c r="I117" s="200"/>
      <c r="J117" s="197"/>
      <c r="K117" s="197"/>
      <c r="L117" s="201"/>
      <c r="M117" s="202"/>
      <c r="N117" s="203"/>
      <c r="O117" s="203"/>
      <c r="P117" s="203"/>
      <c r="Q117" s="203"/>
      <c r="R117" s="203"/>
      <c r="S117" s="203"/>
      <c r="T117" s="204"/>
      <c r="AT117" s="205" t="s">
        <v>140</v>
      </c>
      <c r="AU117" s="205" t="s">
        <v>84</v>
      </c>
      <c r="AV117" s="13" t="s">
        <v>82</v>
      </c>
      <c r="AW117" s="13" t="s">
        <v>35</v>
      </c>
      <c r="AX117" s="13" t="s">
        <v>74</v>
      </c>
      <c r="AY117" s="205" t="s">
        <v>128</v>
      </c>
    </row>
    <row r="118" spans="1:65" s="14" customFormat="1" ht="11.25">
      <c r="B118" s="206"/>
      <c r="C118" s="207"/>
      <c r="D118" s="194" t="s">
        <v>140</v>
      </c>
      <c r="E118" s="208" t="s">
        <v>21</v>
      </c>
      <c r="F118" s="209" t="s">
        <v>182</v>
      </c>
      <c r="G118" s="207"/>
      <c r="H118" s="210">
        <v>245.49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140</v>
      </c>
      <c r="AU118" s="216" t="s">
        <v>84</v>
      </c>
      <c r="AV118" s="14" t="s">
        <v>84</v>
      </c>
      <c r="AW118" s="14" t="s">
        <v>35</v>
      </c>
      <c r="AX118" s="14" t="s">
        <v>74</v>
      </c>
      <c r="AY118" s="216" t="s">
        <v>128</v>
      </c>
    </row>
    <row r="119" spans="1:65" s="15" customFormat="1" ht="11.25">
      <c r="B119" s="217"/>
      <c r="C119" s="218"/>
      <c r="D119" s="194" t="s">
        <v>140</v>
      </c>
      <c r="E119" s="219" t="s">
        <v>21</v>
      </c>
      <c r="F119" s="220" t="s">
        <v>146</v>
      </c>
      <c r="G119" s="218"/>
      <c r="H119" s="221">
        <v>245.49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140</v>
      </c>
      <c r="AU119" s="227" t="s">
        <v>84</v>
      </c>
      <c r="AV119" s="15" t="s">
        <v>134</v>
      </c>
      <c r="AW119" s="15" t="s">
        <v>35</v>
      </c>
      <c r="AX119" s="15" t="s">
        <v>82</v>
      </c>
      <c r="AY119" s="227" t="s">
        <v>128</v>
      </c>
    </row>
    <row r="120" spans="1:65" s="2" customFormat="1" ht="62.65" customHeight="1">
      <c r="A120" s="36"/>
      <c r="B120" s="37"/>
      <c r="C120" s="176" t="s">
        <v>167</v>
      </c>
      <c r="D120" s="176" t="s">
        <v>130</v>
      </c>
      <c r="E120" s="177" t="s">
        <v>216</v>
      </c>
      <c r="F120" s="178" t="s">
        <v>217</v>
      </c>
      <c r="G120" s="179" t="s">
        <v>102</v>
      </c>
      <c r="H120" s="180">
        <v>507.34</v>
      </c>
      <c r="I120" s="181"/>
      <c r="J120" s="182">
        <f>ROUND(I120*H120,2)</f>
        <v>0</v>
      </c>
      <c r="K120" s="178" t="s">
        <v>133</v>
      </c>
      <c r="L120" s="41"/>
      <c r="M120" s="183" t="s">
        <v>21</v>
      </c>
      <c r="N120" s="184" t="s">
        <v>45</v>
      </c>
      <c r="O120" s="66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87" t="s">
        <v>134</v>
      </c>
      <c r="AT120" s="187" t="s">
        <v>130</v>
      </c>
      <c r="AU120" s="187" t="s">
        <v>84</v>
      </c>
      <c r="AY120" s="19" t="s">
        <v>128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19" t="s">
        <v>82</v>
      </c>
      <c r="BK120" s="188">
        <f>ROUND(I120*H120,2)</f>
        <v>0</v>
      </c>
      <c r="BL120" s="19" t="s">
        <v>134</v>
      </c>
      <c r="BM120" s="187" t="s">
        <v>218</v>
      </c>
    </row>
    <row r="121" spans="1:65" s="2" customFormat="1" ht="11.25">
      <c r="A121" s="36"/>
      <c r="B121" s="37"/>
      <c r="C121" s="38"/>
      <c r="D121" s="189" t="s">
        <v>136</v>
      </c>
      <c r="E121" s="38"/>
      <c r="F121" s="190" t="s">
        <v>219</v>
      </c>
      <c r="G121" s="38"/>
      <c r="H121" s="38"/>
      <c r="I121" s="191"/>
      <c r="J121" s="38"/>
      <c r="K121" s="38"/>
      <c r="L121" s="41"/>
      <c r="M121" s="192"/>
      <c r="N121" s="193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136</v>
      </c>
      <c r="AU121" s="19" t="s">
        <v>84</v>
      </c>
    </row>
    <row r="122" spans="1:65" s="2" customFormat="1" ht="19.5">
      <c r="A122" s="36"/>
      <c r="B122" s="37"/>
      <c r="C122" s="38"/>
      <c r="D122" s="194" t="s">
        <v>138</v>
      </c>
      <c r="E122" s="38"/>
      <c r="F122" s="195" t="s">
        <v>139</v>
      </c>
      <c r="G122" s="38"/>
      <c r="H122" s="38"/>
      <c r="I122" s="191"/>
      <c r="J122" s="38"/>
      <c r="K122" s="38"/>
      <c r="L122" s="41"/>
      <c r="M122" s="192"/>
      <c r="N122" s="193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138</v>
      </c>
      <c r="AU122" s="19" t="s">
        <v>84</v>
      </c>
    </row>
    <row r="123" spans="1:65" s="13" customFormat="1" ht="22.5">
      <c r="B123" s="196"/>
      <c r="C123" s="197"/>
      <c r="D123" s="194" t="s">
        <v>140</v>
      </c>
      <c r="E123" s="198" t="s">
        <v>21</v>
      </c>
      <c r="F123" s="199" t="s">
        <v>220</v>
      </c>
      <c r="G123" s="197"/>
      <c r="H123" s="198" t="s">
        <v>21</v>
      </c>
      <c r="I123" s="200"/>
      <c r="J123" s="197"/>
      <c r="K123" s="197"/>
      <c r="L123" s="201"/>
      <c r="M123" s="202"/>
      <c r="N123" s="203"/>
      <c r="O123" s="203"/>
      <c r="P123" s="203"/>
      <c r="Q123" s="203"/>
      <c r="R123" s="203"/>
      <c r="S123" s="203"/>
      <c r="T123" s="204"/>
      <c r="AT123" s="205" t="s">
        <v>140</v>
      </c>
      <c r="AU123" s="205" t="s">
        <v>84</v>
      </c>
      <c r="AV123" s="13" t="s">
        <v>82</v>
      </c>
      <c r="AW123" s="13" t="s">
        <v>35</v>
      </c>
      <c r="AX123" s="13" t="s">
        <v>74</v>
      </c>
      <c r="AY123" s="205" t="s">
        <v>128</v>
      </c>
    </row>
    <row r="124" spans="1:65" s="14" customFormat="1" ht="11.25">
      <c r="B124" s="206"/>
      <c r="C124" s="207"/>
      <c r="D124" s="194" t="s">
        <v>140</v>
      </c>
      <c r="E124" s="208" t="s">
        <v>21</v>
      </c>
      <c r="F124" s="209" t="s">
        <v>221</v>
      </c>
      <c r="G124" s="207"/>
      <c r="H124" s="210">
        <v>292.60000000000002</v>
      </c>
      <c r="I124" s="211"/>
      <c r="J124" s="207"/>
      <c r="K124" s="207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140</v>
      </c>
      <c r="AU124" s="216" t="s">
        <v>84</v>
      </c>
      <c r="AV124" s="14" t="s">
        <v>84</v>
      </c>
      <c r="AW124" s="14" t="s">
        <v>35</v>
      </c>
      <c r="AX124" s="14" t="s">
        <v>74</v>
      </c>
      <c r="AY124" s="216" t="s">
        <v>128</v>
      </c>
    </row>
    <row r="125" spans="1:65" s="14" customFormat="1" ht="11.25">
      <c r="B125" s="206"/>
      <c r="C125" s="207"/>
      <c r="D125" s="194" t="s">
        <v>140</v>
      </c>
      <c r="E125" s="208" t="s">
        <v>21</v>
      </c>
      <c r="F125" s="209" t="s">
        <v>222</v>
      </c>
      <c r="G125" s="207"/>
      <c r="H125" s="210">
        <v>189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140</v>
      </c>
      <c r="AU125" s="216" t="s">
        <v>84</v>
      </c>
      <c r="AV125" s="14" t="s">
        <v>84</v>
      </c>
      <c r="AW125" s="14" t="s">
        <v>35</v>
      </c>
      <c r="AX125" s="14" t="s">
        <v>74</v>
      </c>
      <c r="AY125" s="216" t="s">
        <v>128</v>
      </c>
    </row>
    <row r="126" spans="1:65" s="16" customFormat="1" ht="11.25">
      <c r="B126" s="231"/>
      <c r="C126" s="232"/>
      <c r="D126" s="194" t="s">
        <v>140</v>
      </c>
      <c r="E126" s="233" t="s">
        <v>21</v>
      </c>
      <c r="F126" s="234" t="s">
        <v>201</v>
      </c>
      <c r="G126" s="232"/>
      <c r="H126" s="235">
        <v>481.6</v>
      </c>
      <c r="I126" s="236"/>
      <c r="J126" s="232"/>
      <c r="K126" s="232"/>
      <c r="L126" s="237"/>
      <c r="M126" s="238"/>
      <c r="N126" s="239"/>
      <c r="O126" s="239"/>
      <c r="P126" s="239"/>
      <c r="Q126" s="239"/>
      <c r="R126" s="239"/>
      <c r="S126" s="239"/>
      <c r="T126" s="240"/>
      <c r="AT126" s="241" t="s">
        <v>140</v>
      </c>
      <c r="AU126" s="241" t="s">
        <v>84</v>
      </c>
      <c r="AV126" s="16" t="s">
        <v>151</v>
      </c>
      <c r="AW126" s="16" t="s">
        <v>35</v>
      </c>
      <c r="AX126" s="16" t="s">
        <v>74</v>
      </c>
      <c r="AY126" s="241" t="s">
        <v>128</v>
      </c>
    </row>
    <row r="127" spans="1:65" s="13" customFormat="1" ht="22.5">
      <c r="B127" s="196"/>
      <c r="C127" s="197"/>
      <c r="D127" s="194" t="s">
        <v>140</v>
      </c>
      <c r="E127" s="198" t="s">
        <v>21</v>
      </c>
      <c r="F127" s="199" t="s">
        <v>223</v>
      </c>
      <c r="G127" s="197"/>
      <c r="H127" s="198" t="s">
        <v>21</v>
      </c>
      <c r="I127" s="200"/>
      <c r="J127" s="197"/>
      <c r="K127" s="197"/>
      <c r="L127" s="201"/>
      <c r="M127" s="202"/>
      <c r="N127" s="203"/>
      <c r="O127" s="203"/>
      <c r="P127" s="203"/>
      <c r="Q127" s="203"/>
      <c r="R127" s="203"/>
      <c r="S127" s="203"/>
      <c r="T127" s="204"/>
      <c r="AT127" s="205" t="s">
        <v>140</v>
      </c>
      <c r="AU127" s="205" t="s">
        <v>84</v>
      </c>
      <c r="AV127" s="13" t="s">
        <v>82</v>
      </c>
      <c r="AW127" s="13" t="s">
        <v>35</v>
      </c>
      <c r="AX127" s="13" t="s">
        <v>74</v>
      </c>
      <c r="AY127" s="205" t="s">
        <v>128</v>
      </c>
    </row>
    <row r="128" spans="1:65" s="14" customFormat="1" ht="11.25">
      <c r="B128" s="206"/>
      <c r="C128" s="207"/>
      <c r="D128" s="194" t="s">
        <v>140</v>
      </c>
      <c r="E128" s="208" t="s">
        <v>21</v>
      </c>
      <c r="F128" s="209" t="s">
        <v>224</v>
      </c>
      <c r="G128" s="207"/>
      <c r="H128" s="210">
        <v>25.74</v>
      </c>
      <c r="I128" s="211"/>
      <c r="J128" s="207"/>
      <c r="K128" s="207"/>
      <c r="L128" s="212"/>
      <c r="M128" s="213"/>
      <c r="N128" s="214"/>
      <c r="O128" s="214"/>
      <c r="P128" s="214"/>
      <c r="Q128" s="214"/>
      <c r="R128" s="214"/>
      <c r="S128" s="214"/>
      <c r="T128" s="215"/>
      <c r="AT128" s="216" t="s">
        <v>140</v>
      </c>
      <c r="AU128" s="216" t="s">
        <v>84</v>
      </c>
      <c r="AV128" s="14" t="s">
        <v>84</v>
      </c>
      <c r="AW128" s="14" t="s">
        <v>35</v>
      </c>
      <c r="AX128" s="14" t="s">
        <v>74</v>
      </c>
      <c r="AY128" s="216" t="s">
        <v>128</v>
      </c>
    </row>
    <row r="129" spans="1:65" s="15" customFormat="1" ht="11.25">
      <c r="B129" s="217"/>
      <c r="C129" s="218"/>
      <c r="D129" s="194" t="s">
        <v>140</v>
      </c>
      <c r="E129" s="219" t="s">
        <v>21</v>
      </c>
      <c r="F129" s="220" t="s">
        <v>146</v>
      </c>
      <c r="G129" s="218"/>
      <c r="H129" s="221">
        <v>507.34000000000003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140</v>
      </c>
      <c r="AU129" s="227" t="s">
        <v>84</v>
      </c>
      <c r="AV129" s="15" t="s">
        <v>134</v>
      </c>
      <c r="AW129" s="15" t="s">
        <v>35</v>
      </c>
      <c r="AX129" s="15" t="s">
        <v>82</v>
      </c>
      <c r="AY129" s="227" t="s">
        <v>128</v>
      </c>
    </row>
    <row r="130" spans="1:65" s="2" customFormat="1" ht="37.9" customHeight="1">
      <c r="A130" s="36"/>
      <c r="B130" s="37"/>
      <c r="C130" s="176" t="s">
        <v>172</v>
      </c>
      <c r="D130" s="176" t="s">
        <v>130</v>
      </c>
      <c r="E130" s="177" t="s">
        <v>225</v>
      </c>
      <c r="F130" s="178" t="s">
        <v>226</v>
      </c>
      <c r="G130" s="179" t="s">
        <v>175</v>
      </c>
      <c r="H130" s="180">
        <v>3711.84</v>
      </c>
      <c r="I130" s="181"/>
      <c r="J130" s="182">
        <f>ROUND(I130*H130,2)</f>
        <v>0</v>
      </c>
      <c r="K130" s="178" t="s">
        <v>133</v>
      </c>
      <c r="L130" s="41"/>
      <c r="M130" s="183" t="s">
        <v>21</v>
      </c>
      <c r="N130" s="184" t="s">
        <v>45</v>
      </c>
      <c r="O130" s="66"/>
      <c r="P130" s="185">
        <f>O130*H130</f>
        <v>0</v>
      </c>
      <c r="Q130" s="185">
        <v>0</v>
      </c>
      <c r="R130" s="185">
        <f>Q130*H130</f>
        <v>0</v>
      </c>
      <c r="S130" s="185">
        <v>0</v>
      </c>
      <c r="T130" s="186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7" t="s">
        <v>134</v>
      </c>
      <c r="AT130" s="187" t="s">
        <v>130</v>
      </c>
      <c r="AU130" s="187" t="s">
        <v>84</v>
      </c>
      <c r="AY130" s="19" t="s">
        <v>128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19" t="s">
        <v>82</v>
      </c>
      <c r="BK130" s="188">
        <f>ROUND(I130*H130,2)</f>
        <v>0</v>
      </c>
      <c r="BL130" s="19" t="s">
        <v>134</v>
      </c>
      <c r="BM130" s="187" t="s">
        <v>227</v>
      </c>
    </row>
    <row r="131" spans="1:65" s="2" customFormat="1" ht="11.25">
      <c r="A131" s="36"/>
      <c r="B131" s="37"/>
      <c r="C131" s="38"/>
      <c r="D131" s="189" t="s">
        <v>136</v>
      </c>
      <c r="E131" s="38"/>
      <c r="F131" s="190" t="s">
        <v>228</v>
      </c>
      <c r="G131" s="38"/>
      <c r="H131" s="38"/>
      <c r="I131" s="191"/>
      <c r="J131" s="38"/>
      <c r="K131" s="38"/>
      <c r="L131" s="41"/>
      <c r="M131" s="192"/>
      <c r="N131" s="193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136</v>
      </c>
      <c r="AU131" s="19" t="s">
        <v>84</v>
      </c>
    </row>
    <row r="132" spans="1:65" s="2" customFormat="1" ht="19.5">
      <c r="A132" s="36"/>
      <c r="B132" s="37"/>
      <c r="C132" s="38"/>
      <c r="D132" s="194" t="s">
        <v>138</v>
      </c>
      <c r="E132" s="38"/>
      <c r="F132" s="195" t="s">
        <v>139</v>
      </c>
      <c r="G132" s="38"/>
      <c r="H132" s="38"/>
      <c r="I132" s="191"/>
      <c r="J132" s="38"/>
      <c r="K132" s="38"/>
      <c r="L132" s="41"/>
      <c r="M132" s="192"/>
      <c r="N132" s="193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138</v>
      </c>
      <c r="AU132" s="19" t="s">
        <v>84</v>
      </c>
    </row>
    <row r="133" spans="1:65" s="14" customFormat="1" ht="11.25">
      <c r="B133" s="206"/>
      <c r="C133" s="207"/>
      <c r="D133" s="194" t="s">
        <v>140</v>
      </c>
      <c r="E133" s="208" t="s">
        <v>21</v>
      </c>
      <c r="F133" s="209" t="s">
        <v>229</v>
      </c>
      <c r="G133" s="207"/>
      <c r="H133" s="210">
        <v>3000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140</v>
      </c>
      <c r="AU133" s="216" t="s">
        <v>84</v>
      </c>
      <c r="AV133" s="14" t="s">
        <v>84</v>
      </c>
      <c r="AW133" s="14" t="s">
        <v>35</v>
      </c>
      <c r="AX133" s="14" t="s">
        <v>74</v>
      </c>
      <c r="AY133" s="216" t="s">
        <v>128</v>
      </c>
    </row>
    <row r="134" spans="1:65" s="13" customFormat="1" ht="11.25">
      <c r="B134" s="196"/>
      <c r="C134" s="197"/>
      <c r="D134" s="194" t="s">
        <v>140</v>
      </c>
      <c r="E134" s="198" t="s">
        <v>21</v>
      </c>
      <c r="F134" s="199" t="s">
        <v>230</v>
      </c>
      <c r="G134" s="197"/>
      <c r="H134" s="198" t="s">
        <v>21</v>
      </c>
      <c r="I134" s="200"/>
      <c r="J134" s="197"/>
      <c r="K134" s="197"/>
      <c r="L134" s="201"/>
      <c r="M134" s="202"/>
      <c r="N134" s="203"/>
      <c r="O134" s="203"/>
      <c r="P134" s="203"/>
      <c r="Q134" s="203"/>
      <c r="R134" s="203"/>
      <c r="S134" s="203"/>
      <c r="T134" s="204"/>
      <c r="AT134" s="205" t="s">
        <v>140</v>
      </c>
      <c r="AU134" s="205" t="s">
        <v>84</v>
      </c>
      <c r="AV134" s="13" t="s">
        <v>82</v>
      </c>
      <c r="AW134" s="13" t="s">
        <v>35</v>
      </c>
      <c r="AX134" s="13" t="s">
        <v>74</v>
      </c>
      <c r="AY134" s="205" t="s">
        <v>128</v>
      </c>
    </row>
    <row r="135" spans="1:65" s="14" customFormat="1" ht="11.25">
      <c r="B135" s="206"/>
      <c r="C135" s="207"/>
      <c r="D135" s="194" t="s">
        <v>140</v>
      </c>
      <c r="E135" s="208" t="s">
        <v>21</v>
      </c>
      <c r="F135" s="209" t="s">
        <v>231</v>
      </c>
      <c r="G135" s="207"/>
      <c r="H135" s="210">
        <v>221.2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140</v>
      </c>
      <c r="AU135" s="216" t="s">
        <v>84</v>
      </c>
      <c r="AV135" s="14" t="s">
        <v>84</v>
      </c>
      <c r="AW135" s="14" t="s">
        <v>35</v>
      </c>
      <c r="AX135" s="14" t="s">
        <v>74</v>
      </c>
      <c r="AY135" s="216" t="s">
        <v>128</v>
      </c>
    </row>
    <row r="136" spans="1:65" s="14" customFormat="1" ht="11.25">
      <c r="B136" s="206"/>
      <c r="C136" s="207"/>
      <c r="D136" s="194" t="s">
        <v>140</v>
      </c>
      <c r="E136" s="208" t="s">
        <v>21</v>
      </c>
      <c r="F136" s="209" t="s">
        <v>232</v>
      </c>
      <c r="G136" s="207"/>
      <c r="H136" s="210">
        <v>193.2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140</v>
      </c>
      <c r="AU136" s="216" t="s">
        <v>84</v>
      </c>
      <c r="AV136" s="14" t="s">
        <v>84</v>
      </c>
      <c r="AW136" s="14" t="s">
        <v>35</v>
      </c>
      <c r="AX136" s="14" t="s">
        <v>74</v>
      </c>
      <c r="AY136" s="216" t="s">
        <v>128</v>
      </c>
    </row>
    <row r="137" spans="1:65" s="16" customFormat="1" ht="11.25">
      <c r="B137" s="231"/>
      <c r="C137" s="232"/>
      <c r="D137" s="194" t="s">
        <v>140</v>
      </c>
      <c r="E137" s="233" t="s">
        <v>21</v>
      </c>
      <c r="F137" s="234" t="s">
        <v>201</v>
      </c>
      <c r="G137" s="232"/>
      <c r="H137" s="235">
        <v>3414.3999999999996</v>
      </c>
      <c r="I137" s="236"/>
      <c r="J137" s="232"/>
      <c r="K137" s="232"/>
      <c r="L137" s="237"/>
      <c r="M137" s="238"/>
      <c r="N137" s="239"/>
      <c r="O137" s="239"/>
      <c r="P137" s="239"/>
      <c r="Q137" s="239"/>
      <c r="R137" s="239"/>
      <c r="S137" s="239"/>
      <c r="T137" s="240"/>
      <c r="AT137" s="241" t="s">
        <v>140</v>
      </c>
      <c r="AU137" s="241" t="s">
        <v>84</v>
      </c>
      <c r="AV137" s="16" t="s">
        <v>151</v>
      </c>
      <c r="AW137" s="16" t="s">
        <v>35</v>
      </c>
      <c r="AX137" s="16" t="s">
        <v>74</v>
      </c>
      <c r="AY137" s="241" t="s">
        <v>128</v>
      </c>
    </row>
    <row r="138" spans="1:65" s="13" customFormat="1" ht="11.25">
      <c r="B138" s="196"/>
      <c r="C138" s="197"/>
      <c r="D138" s="194" t="s">
        <v>140</v>
      </c>
      <c r="E138" s="198" t="s">
        <v>21</v>
      </c>
      <c r="F138" s="199" t="s">
        <v>233</v>
      </c>
      <c r="G138" s="197"/>
      <c r="H138" s="198" t="s">
        <v>21</v>
      </c>
      <c r="I138" s="200"/>
      <c r="J138" s="197"/>
      <c r="K138" s="197"/>
      <c r="L138" s="201"/>
      <c r="M138" s="202"/>
      <c r="N138" s="203"/>
      <c r="O138" s="203"/>
      <c r="P138" s="203"/>
      <c r="Q138" s="203"/>
      <c r="R138" s="203"/>
      <c r="S138" s="203"/>
      <c r="T138" s="204"/>
      <c r="AT138" s="205" t="s">
        <v>140</v>
      </c>
      <c r="AU138" s="205" t="s">
        <v>84</v>
      </c>
      <c r="AV138" s="13" t="s">
        <v>82</v>
      </c>
      <c r="AW138" s="13" t="s">
        <v>35</v>
      </c>
      <c r="AX138" s="13" t="s">
        <v>74</v>
      </c>
      <c r="AY138" s="205" t="s">
        <v>128</v>
      </c>
    </row>
    <row r="139" spans="1:65" s="14" customFormat="1" ht="11.25">
      <c r="B139" s="206"/>
      <c r="C139" s="207"/>
      <c r="D139" s="194" t="s">
        <v>140</v>
      </c>
      <c r="E139" s="208" t="s">
        <v>21</v>
      </c>
      <c r="F139" s="209" t="s">
        <v>234</v>
      </c>
      <c r="G139" s="207"/>
      <c r="H139" s="210">
        <v>297.44</v>
      </c>
      <c r="I139" s="211"/>
      <c r="J139" s="207"/>
      <c r="K139" s="207"/>
      <c r="L139" s="212"/>
      <c r="M139" s="213"/>
      <c r="N139" s="214"/>
      <c r="O139" s="214"/>
      <c r="P139" s="214"/>
      <c r="Q139" s="214"/>
      <c r="R139" s="214"/>
      <c r="S139" s="214"/>
      <c r="T139" s="215"/>
      <c r="AT139" s="216" t="s">
        <v>140</v>
      </c>
      <c r="AU139" s="216" t="s">
        <v>84</v>
      </c>
      <c r="AV139" s="14" t="s">
        <v>84</v>
      </c>
      <c r="AW139" s="14" t="s">
        <v>35</v>
      </c>
      <c r="AX139" s="14" t="s">
        <v>74</v>
      </c>
      <c r="AY139" s="216" t="s">
        <v>128</v>
      </c>
    </row>
    <row r="140" spans="1:65" s="15" customFormat="1" ht="11.25">
      <c r="B140" s="217"/>
      <c r="C140" s="218"/>
      <c r="D140" s="194" t="s">
        <v>140</v>
      </c>
      <c r="E140" s="219" t="s">
        <v>21</v>
      </c>
      <c r="F140" s="220" t="s">
        <v>146</v>
      </c>
      <c r="G140" s="218"/>
      <c r="H140" s="221">
        <v>3711.8399999999997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140</v>
      </c>
      <c r="AU140" s="227" t="s">
        <v>84</v>
      </c>
      <c r="AV140" s="15" t="s">
        <v>134</v>
      </c>
      <c r="AW140" s="15" t="s">
        <v>35</v>
      </c>
      <c r="AX140" s="15" t="s">
        <v>82</v>
      </c>
      <c r="AY140" s="227" t="s">
        <v>128</v>
      </c>
    </row>
    <row r="141" spans="1:65" s="2" customFormat="1" ht="55.5" customHeight="1">
      <c r="A141" s="36"/>
      <c r="B141" s="37"/>
      <c r="C141" s="176" t="s">
        <v>235</v>
      </c>
      <c r="D141" s="176" t="s">
        <v>130</v>
      </c>
      <c r="E141" s="177" t="s">
        <v>236</v>
      </c>
      <c r="F141" s="178" t="s">
        <v>237</v>
      </c>
      <c r="G141" s="179" t="s">
        <v>175</v>
      </c>
      <c r="H141" s="180">
        <v>672</v>
      </c>
      <c r="I141" s="181"/>
      <c r="J141" s="182">
        <f>ROUND(I141*H141,2)</f>
        <v>0</v>
      </c>
      <c r="K141" s="178" t="s">
        <v>133</v>
      </c>
      <c r="L141" s="41"/>
      <c r="M141" s="183" t="s">
        <v>21</v>
      </c>
      <c r="N141" s="184" t="s">
        <v>45</v>
      </c>
      <c r="O141" s="66"/>
      <c r="P141" s="185">
        <f>O141*H141</f>
        <v>0</v>
      </c>
      <c r="Q141" s="185">
        <v>0</v>
      </c>
      <c r="R141" s="185">
        <f>Q141*H141</f>
        <v>0</v>
      </c>
      <c r="S141" s="185">
        <v>0</v>
      </c>
      <c r="T141" s="186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87" t="s">
        <v>134</v>
      </c>
      <c r="AT141" s="187" t="s">
        <v>130</v>
      </c>
      <c r="AU141" s="187" t="s">
        <v>84</v>
      </c>
      <c r="AY141" s="19" t="s">
        <v>128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19" t="s">
        <v>82</v>
      </c>
      <c r="BK141" s="188">
        <f>ROUND(I141*H141,2)</f>
        <v>0</v>
      </c>
      <c r="BL141" s="19" t="s">
        <v>134</v>
      </c>
      <c r="BM141" s="187" t="s">
        <v>238</v>
      </c>
    </row>
    <row r="142" spans="1:65" s="2" customFormat="1" ht="11.25">
      <c r="A142" s="36"/>
      <c r="B142" s="37"/>
      <c r="C142" s="38"/>
      <c r="D142" s="189" t="s">
        <v>136</v>
      </c>
      <c r="E142" s="38"/>
      <c r="F142" s="190" t="s">
        <v>239</v>
      </c>
      <c r="G142" s="38"/>
      <c r="H142" s="38"/>
      <c r="I142" s="191"/>
      <c r="J142" s="38"/>
      <c r="K142" s="38"/>
      <c r="L142" s="41"/>
      <c r="M142" s="192"/>
      <c r="N142" s="193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136</v>
      </c>
      <c r="AU142" s="19" t="s">
        <v>84</v>
      </c>
    </row>
    <row r="143" spans="1:65" s="2" customFormat="1" ht="19.5">
      <c r="A143" s="36"/>
      <c r="B143" s="37"/>
      <c r="C143" s="38"/>
      <c r="D143" s="194" t="s">
        <v>138</v>
      </c>
      <c r="E143" s="38"/>
      <c r="F143" s="195" t="s">
        <v>139</v>
      </c>
      <c r="G143" s="38"/>
      <c r="H143" s="38"/>
      <c r="I143" s="191"/>
      <c r="J143" s="38"/>
      <c r="K143" s="38"/>
      <c r="L143" s="41"/>
      <c r="M143" s="192"/>
      <c r="N143" s="193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138</v>
      </c>
      <c r="AU143" s="19" t="s">
        <v>84</v>
      </c>
    </row>
    <row r="144" spans="1:65" s="14" customFormat="1" ht="11.25">
      <c r="B144" s="206"/>
      <c r="C144" s="207"/>
      <c r="D144" s="194" t="s">
        <v>140</v>
      </c>
      <c r="E144" s="208" t="s">
        <v>21</v>
      </c>
      <c r="F144" s="209" t="s">
        <v>240</v>
      </c>
      <c r="G144" s="207"/>
      <c r="H144" s="210">
        <v>672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140</v>
      </c>
      <c r="AU144" s="216" t="s">
        <v>84</v>
      </c>
      <c r="AV144" s="14" t="s">
        <v>84</v>
      </c>
      <c r="AW144" s="14" t="s">
        <v>35</v>
      </c>
      <c r="AX144" s="14" t="s">
        <v>82</v>
      </c>
      <c r="AY144" s="216" t="s">
        <v>128</v>
      </c>
    </row>
    <row r="145" spans="1:65" s="2" customFormat="1" ht="37.9" customHeight="1">
      <c r="A145" s="36"/>
      <c r="B145" s="37"/>
      <c r="C145" s="176" t="s">
        <v>241</v>
      </c>
      <c r="D145" s="176" t="s">
        <v>130</v>
      </c>
      <c r="E145" s="177" t="s">
        <v>242</v>
      </c>
      <c r="F145" s="178" t="s">
        <v>243</v>
      </c>
      <c r="G145" s="179" t="s">
        <v>175</v>
      </c>
      <c r="H145" s="180">
        <v>672</v>
      </c>
      <c r="I145" s="181"/>
      <c r="J145" s="182">
        <f>ROUND(I145*H145,2)</f>
        <v>0</v>
      </c>
      <c r="K145" s="178" t="s">
        <v>133</v>
      </c>
      <c r="L145" s="41"/>
      <c r="M145" s="183" t="s">
        <v>21</v>
      </c>
      <c r="N145" s="184" t="s">
        <v>45</v>
      </c>
      <c r="O145" s="66"/>
      <c r="P145" s="185">
        <f>O145*H145</f>
        <v>0</v>
      </c>
      <c r="Q145" s="185">
        <v>0</v>
      </c>
      <c r="R145" s="185">
        <f>Q145*H145</f>
        <v>0</v>
      </c>
      <c r="S145" s="185">
        <v>0</v>
      </c>
      <c r="T145" s="186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7" t="s">
        <v>134</v>
      </c>
      <c r="AT145" s="187" t="s">
        <v>130</v>
      </c>
      <c r="AU145" s="187" t="s">
        <v>84</v>
      </c>
      <c r="AY145" s="19" t="s">
        <v>128</v>
      </c>
      <c r="BE145" s="188">
        <f>IF(N145="základní",J145,0)</f>
        <v>0</v>
      </c>
      <c r="BF145" s="188">
        <f>IF(N145="snížená",J145,0)</f>
        <v>0</v>
      </c>
      <c r="BG145" s="188">
        <f>IF(N145="zákl. přenesená",J145,0)</f>
        <v>0</v>
      </c>
      <c r="BH145" s="188">
        <f>IF(N145="sníž. přenesená",J145,0)</f>
        <v>0</v>
      </c>
      <c r="BI145" s="188">
        <f>IF(N145="nulová",J145,0)</f>
        <v>0</v>
      </c>
      <c r="BJ145" s="19" t="s">
        <v>82</v>
      </c>
      <c r="BK145" s="188">
        <f>ROUND(I145*H145,2)</f>
        <v>0</v>
      </c>
      <c r="BL145" s="19" t="s">
        <v>134</v>
      </c>
      <c r="BM145" s="187" t="s">
        <v>244</v>
      </c>
    </row>
    <row r="146" spans="1:65" s="2" customFormat="1" ht="11.25">
      <c r="A146" s="36"/>
      <c r="B146" s="37"/>
      <c r="C146" s="38"/>
      <c r="D146" s="189" t="s">
        <v>136</v>
      </c>
      <c r="E146" s="38"/>
      <c r="F146" s="190" t="s">
        <v>245</v>
      </c>
      <c r="G146" s="38"/>
      <c r="H146" s="38"/>
      <c r="I146" s="191"/>
      <c r="J146" s="38"/>
      <c r="K146" s="38"/>
      <c r="L146" s="41"/>
      <c r="M146" s="192"/>
      <c r="N146" s="193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136</v>
      </c>
      <c r="AU146" s="19" t="s">
        <v>84</v>
      </c>
    </row>
    <row r="147" spans="1:65" s="2" customFormat="1" ht="19.5">
      <c r="A147" s="36"/>
      <c r="B147" s="37"/>
      <c r="C147" s="38"/>
      <c r="D147" s="194" t="s">
        <v>138</v>
      </c>
      <c r="E147" s="38"/>
      <c r="F147" s="195" t="s">
        <v>139</v>
      </c>
      <c r="G147" s="38"/>
      <c r="H147" s="38"/>
      <c r="I147" s="191"/>
      <c r="J147" s="38"/>
      <c r="K147" s="38"/>
      <c r="L147" s="41"/>
      <c r="M147" s="192"/>
      <c r="N147" s="193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138</v>
      </c>
      <c r="AU147" s="19" t="s">
        <v>84</v>
      </c>
    </row>
    <row r="148" spans="1:65" s="14" customFormat="1" ht="11.25">
      <c r="B148" s="206"/>
      <c r="C148" s="207"/>
      <c r="D148" s="194" t="s">
        <v>140</v>
      </c>
      <c r="E148" s="208" t="s">
        <v>21</v>
      </c>
      <c r="F148" s="209" t="s">
        <v>240</v>
      </c>
      <c r="G148" s="207"/>
      <c r="H148" s="210">
        <v>672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140</v>
      </c>
      <c r="AU148" s="216" t="s">
        <v>84</v>
      </c>
      <c r="AV148" s="14" t="s">
        <v>84</v>
      </c>
      <c r="AW148" s="14" t="s">
        <v>35</v>
      </c>
      <c r="AX148" s="14" t="s">
        <v>82</v>
      </c>
      <c r="AY148" s="216" t="s">
        <v>128</v>
      </c>
    </row>
    <row r="149" spans="1:65" s="2" customFormat="1" ht="37.9" customHeight="1">
      <c r="A149" s="36"/>
      <c r="B149" s="37"/>
      <c r="C149" s="176" t="s">
        <v>246</v>
      </c>
      <c r="D149" s="176" t="s">
        <v>130</v>
      </c>
      <c r="E149" s="177" t="s">
        <v>247</v>
      </c>
      <c r="F149" s="178" t="s">
        <v>248</v>
      </c>
      <c r="G149" s="179" t="s">
        <v>175</v>
      </c>
      <c r="H149" s="180">
        <v>672</v>
      </c>
      <c r="I149" s="181"/>
      <c r="J149" s="182">
        <f>ROUND(I149*H149,2)</f>
        <v>0</v>
      </c>
      <c r="K149" s="178" t="s">
        <v>133</v>
      </c>
      <c r="L149" s="41"/>
      <c r="M149" s="183" t="s">
        <v>21</v>
      </c>
      <c r="N149" s="184" t="s">
        <v>45</v>
      </c>
      <c r="O149" s="66"/>
      <c r="P149" s="185">
        <f>O149*H149</f>
        <v>0</v>
      </c>
      <c r="Q149" s="185">
        <v>0</v>
      </c>
      <c r="R149" s="185">
        <f>Q149*H149</f>
        <v>0</v>
      </c>
      <c r="S149" s="185">
        <v>0</v>
      </c>
      <c r="T149" s="186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7" t="s">
        <v>134</v>
      </c>
      <c r="AT149" s="187" t="s">
        <v>130</v>
      </c>
      <c r="AU149" s="187" t="s">
        <v>84</v>
      </c>
      <c r="AY149" s="19" t="s">
        <v>128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19" t="s">
        <v>82</v>
      </c>
      <c r="BK149" s="188">
        <f>ROUND(I149*H149,2)</f>
        <v>0</v>
      </c>
      <c r="BL149" s="19" t="s">
        <v>134</v>
      </c>
      <c r="BM149" s="187" t="s">
        <v>249</v>
      </c>
    </row>
    <row r="150" spans="1:65" s="2" customFormat="1" ht="11.25">
      <c r="A150" s="36"/>
      <c r="B150" s="37"/>
      <c r="C150" s="38"/>
      <c r="D150" s="189" t="s">
        <v>136</v>
      </c>
      <c r="E150" s="38"/>
      <c r="F150" s="190" t="s">
        <v>250</v>
      </c>
      <c r="G150" s="38"/>
      <c r="H150" s="38"/>
      <c r="I150" s="191"/>
      <c r="J150" s="38"/>
      <c r="K150" s="38"/>
      <c r="L150" s="41"/>
      <c r="M150" s="192"/>
      <c r="N150" s="193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136</v>
      </c>
      <c r="AU150" s="19" t="s">
        <v>84</v>
      </c>
    </row>
    <row r="151" spans="1:65" s="2" customFormat="1" ht="19.5">
      <c r="A151" s="36"/>
      <c r="B151" s="37"/>
      <c r="C151" s="38"/>
      <c r="D151" s="194" t="s">
        <v>138</v>
      </c>
      <c r="E151" s="38"/>
      <c r="F151" s="195" t="s">
        <v>139</v>
      </c>
      <c r="G151" s="38"/>
      <c r="H151" s="38"/>
      <c r="I151" s="191"/>
      <c r="J151" s="38"/>
      <c r="K151" s="38"/>
      <c r="L151" s="41"/>
      <c r="M151" s="192"/>
      <c r="N151" s="193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138</v>
      </c>
      <c r="AU151" s="19" t="s">
        <v>84</v>
      </c>
    </row>
    <row r="152" spans="1:65" s="14" customFormat="1" ht="11.25">
      <c r="B152" s="206"/>
      <c r="C152" s="207"/>
      <c r="D152" s="194" t="s">
        <v>140</v>
      </c>
      <c r="E152" s="208" t="s">
        <v>21</v>
      </c>
      <c r="F152" s="209" t="s">
        <v>240</v>
      </c>
      <c r="G152" s="207"/>
      <c r="H152" s="210">
        <v>672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140</v>
      </c>
      <c r="AU152" s="216" t="s">
        <v>84</v>
      </c>
      <c r="AV152" s="14" t="s">
        <v>84</v>
      </c>
      <c r="AW152" s="14" t="s">
        <v>35</v>
      </c>
      <c r="AX152" s="14" t="s">
        <v>82</v>
      </c>
      <c r="AY152" s="216" t="s">
        <v>128</v>
      </c>
    </row>
    <row r="153" spans="1:65" s="2" customFormat="1" ht="16.5" customHeight="1">
      <c r="A153" s="36"/>
      <c r="B153" s="37"/>
      <c r="C153" s="242" t="s">
        <v>251</v>
      </c>
      <c r="D153" s="242" t="s">
        <v>252</v>
      </c>
      <c r="E153" s="243" t="s">
        <v>253</v>
      </c>
      <c r="F153" s="244" t="s">
        <v>254</v>
      </c>
      <c r="G153" s="245" t="s">
        <v>255</v>
      </c>
      <c r="H153" s="246">
        <v>10.08</v>
      </c>
      <c r="I153" s="247"/>
      <c r="J153" s="248">
        <f>ROUND(I153*H153,2)</f>
        <v>0</v>
      </c>
      <c r="K153" s="244" t="s">
        <v>133</v>
      </c>
      <c r="L153" s="249"/>
      <c r="M153" s="250" t="s">
        <v>21</v>
      </c>
      <c r="N153" s="251" t="s">
        <v>45</v>
      </c>
      <c r="O153" s="66"/>
      <c r="P153" s="185">
        <f>O153*H153</f>
        <v>0</v>
      </c>
      <c r="Q153" s="185">
        <v>1E-3</v>
      </c>
      <c r="R153" s="185">
        <f>Q153*H153</f>
        <v>1.008E-2</v>
      </c>
      <c r="S153" s="185">
        <v>0</v>
      </c>
      <c r="T153" s="186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87" t="s">
        <v>235</v>
      </c>
      <c r="AT153" s="187" t="s">
        <v>252</v>
      </c>
      <c r="AU153" s="187" t="s">
        <v>84</v>
      </c>
      <c r="AY153" s="19" t="s">
        <v>128</v>
      </c>
      <c r="BE153" s="188">
        <f>IF(N153="základní",J153,0)</f>
        <v>0</v>
      </c>
      <c r="BF153" s="188">
        <f>IF(N153="snížená",J153,0)</f>
        <v>0</v>
      </c>
      <c r="BG153" s="188">
        <f>IF(N153="zákl. přenesená",J153,0)</f>
        <v>0</v>
      </c>
      <c r="BH153" s="188">
        <f>IF(N153="sníž. přenesená",J153,0)</f>
        <v>0</v>
      </c>
      <c r="BI153" s="188">
        <f>IF(N153="nulová",J153,0)</f>
        <v>0</v>
      </c>
      <c r="BJ153" s="19" t="s">
        <v>82</v>
      </c>
      <c r="BK153" s="188">
        <f>ROUND(I153*H153,2)</f>
        <v>0</v>
      </c>
      <c r="BL153" s="19" t="s">
        <v>134</v>
      </c>
      <c r="BM153" s="187" t="s">
        <v>256</v>
      </c>
    </row>
    <row r="154" spans="1:65" s="2" customFormat="1" ht="19.5">
      <c r="A154" s="36"/>
      <c r="B154" s="37"/>
      <c r="C154" s="38"/>
      <c r="D154" s="194" t="s">
        <v>138</v>
      </c>
      <c r="E154" s="38"/>
      <c r="F154" s="195" t="s">
        <v>139</v>
      </c>
      <c r="G154" s="38"/>
      <c r="H154" s="38"/>
      <c r="I154" s="191"/>
      <c r="J154" s="38"/>
      <c r="K154" s="38"/>
      <c r="L154" s="41"/>
      <c r="M154" s="192"/>
      <c r="N154" s="193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138</v>
      </c>
      <c r="AU154" s="19" t="s">
        <v>84</v>
      </c>
    </row>
    <row r="155" spans="1:65" s="14" customFormat="1" ht="11.25">
      <c r="B155" s="206"/>
      <c r="C155" s="207"/>
      <c r="D155" s="194" t="s">
        <v>140</v>
      </c>
      <c r="E155" s="208" t="s">
        <v>21</v>
      </c>
      <c r="F155" s="209" t="s">
        <v>257</v>
      </c>
      <c r="G155" s="207"/>
      <c r="H155" s="210">
        <v>10.08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140</v>
      </c>
      <c r="AU155" s="216" t="s">
        <v>84</v>
      </c>
      <c r="AV155" s="14" t="s">
        <v>84</v>
      </c>
      <c r="AW155" s="14" t="s">
        <v>35</v>
      </c>
      <c r="AX155" s="14" t="s">
        <v>82</v>
      </c>
      <c r="AY155" s="216" t="s">
        <v>128</v>
      </c>
    </row>
    <row r="156" spans="1:65" s="2" customFormat="1" ht="55.5" customHeight="1">
      <c r="A156" s="36"/>
      <c r="B156" s="37"/>
      <c r="C156" s="176" t="s">
        <v>258</v>
      </c>
      <c r="D156" s="176" t="s">
        <v>130</v>
      </c>
      <c r="E156" s="177" t="s">
        <v>259</v>
      </c>
      <c r="F156" s="178" t="s">
        <v>260</v>
      </c>
      <c r="G156" s="179" t="s">
        <v>175</v>
      </c>
      <c r="H156" s="180">
        <v>147</v>
      </c>
      <c r="I156" s="181"/>
      <c r="J156" s="182">
        <f>ROUND(I156*H156,2)</f>
        <v>0</v>
      </c>
      <c r="K156" s="178" t="s">
        <v>133</v>
      </c>
      <c r="L156" s="41"/>
      <c r="M156" s="183" t="s">
        <v>21</v>
      </c>
      <c r="N156" s="184" t="s">
        <v>45</v>
      </c>
      <c r="O156" s="66"/>
      <c r="P156" s="185">
        <f>O156*H156</f>
        <v>0</v>
      </c>
      <c r="Q156" s="185">
        <v>0</v>
      </c>
      <c r="R156" s="185">
        <f>Q156*H156</f>
        <v>0</v>
      </c>
      <c r="S156" s="185">
        <v>0</v>
      </c>
      <c r="T156" s="186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7" t="s">
        <v>134</v>
      </c>
      <c r="AT156" s="187" t="s">
        <v>130</v>
      </c>
      <c r="AU156" s="187" t="s">
        <v>84</v>
      </c>
      <c r="AY156" s="19" t="s">
        <v>128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19" t="s">
        <v>82</v>
      </c>
      <c r="BK156" s="188">
        <f>ROUND(I156*H156,2)</f>
        <v>0</v>
      </c>
      <c r="BL156" s="19" t="s">
        <v>134</v>
      </c>
      <c r="BM156" s="187" t="s">
        <v>261</v>
      </c>
    </row>
    <row r="157" spans="1:65" s="2" customFormat="1" ht="11.25">
      <c r="A157" s="36"/>
      <c r="B157" s="37"/>
      <c r="C157" s="38"/>
      <c r="D157" s="189" t="s">
        <v>136</v>
      </c>
      <c r="E157" s="38"/>
      <c r="F157" s="190" t="s">
        <v>262</v>
      </c>
      <c r="G157" s="38"/>
      <c r="H157" s="38"/>
      <c r="I157" s="191"/>
      <c r="J157" s="38"/>
      <c r="K157" s="38"/>
      <c r="L157" s="41"/>
      <c r="M157" s="192"/>
      <c r="N157" s="193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136</v>
      </c>
      <c r="AU157" s="19" t="s">
        <v>84</v>
      </c>
    </row>
    <row r="158" spans="1:65" s="2" customFormat="1" ht="19.5">
      <c r="A158" s="36"/>
      <c r="B158" s="37"/>
      <c r="C158" s="38"/>
      <c r="D158" s="194" t="s">
        <v>138</v>
      </c>
      <c r="E158" s="38"/>
      <c r="F158" s="195" t="s">
        <v>139</v>
      </c>
      <c r="G158" s="38"/>
      <c r="H158" s="38"/>
      <c r="I158" s="191"/>
      <c r="J158" s="38"/>
      <c r="K158" s="38"/>
      <c r="L158" s="41"/>
      <c r="M158" s="192"/>
      <c r="N158" s="193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138</v>
      </c>
      <c r="AU158" s="19" t="s">
        <v>84</v>
      </c>
    </row>
    <row r="159" spans="1:65" s="13" customFormat="1" ht="11.25">
      <c r="B159" s="196"/>
      <c r="C159" s="197"/>
      <c r="D159" s="194" t="s">
        <v>140</v>
      </c>
      <c r="E159" s="198" t="s">
        <v>21</v>
      </c>
      <c r="F159" s="199" t="s">
        <v>263</v>
      </c>
      <c r="G159" s="197"/>
      <c r="H159" s="198" t="s">
        <v>21</v>
      </c>
      <c r="I159" s="200"/>
      <c r="J159" s="197"/>
      <c r="K159" s="197"/>
      <c r="L159" s="201"/>
      <c r="M159" s="202"/>
      <c r="N159" s="203"/>
      <c r="O159" s="203"/>
      <c r="P159" s="203"/>
      <c r="Q159" s="203"/>
      <c r="R159" s="203"/>
      <c r="S159" s="203"/>
      <c r="T159" s="204"/>
      <c r="AT159" s="205" t="s">
        <v>140</v>
      </c>
      <c r="AU159" s="205" t="s">
        <v>84</v>
      </c>
      <c r="AV159" s="13" t="s">
        <v>82</v>
      </c>
      <c r="AW159" s="13" t="s">
        <v>35</v>
      </c>
      <c r="AX159" s="13" t="s">
        <v>74</v>
      </c>
      <c r="AY159" s="205" t="s">
        <v>128</v>
      </c>
    </row>
    <row r="160" spans="1:65" s="14" customFormat="1" ht="11.25">
      <c r="B160" s="206"/>
      <c r="C160" s="207"/>
      <c r="D160" s="194" t="s">
        <v>140</v>
      </c>
      <c r="E160" s="208" t="s">
        <v>21</v>
      </c>
      <c r="F160" s="209" t="s">
        <v>264</v>
      </c>
      <c r="G160" s="207"/>
      <c r="H160" s="210">
        <v>147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140</v>
      </c>
      <c r="AU160" s="216" t="s">
        <v>84</v>
      </c>
      <c r="AV160" s="14" t="s">
        <v>84</v>
      </c>
      <c r="AW160" s="14" t="s">
        <v>35</v>
      </c>
      <c r="AX160" s="14" t="s">
        <v>82</v>
      </c>
      <c r="AY160" s="216" t="s">
        <v>128</v>
      </c>
    </row>
    <row r="161" spans="1:65" s="2" customFormat="1" ht="33" customHeight="1">
      <c r="A161" s="36"/>
      <c r="B161" s="37"/>
      <c r="C161" s="176" t="s">
        <v>265</v>
      </c>
      <c r="D161" s="176" t="s">
        <v>130</v>
      </c>
      <c r="E161" s="177" t="s">
        <v>266</v>
      </c>
      <c r="F161" s="178" t="s">
        <v>267</v>
      </c>
      <c r="G161" s="179" t="s">
        <v>175</v>
      </c>
      <c r="H161" s="180">
        <v>147</v>
      </c>
      <c r="I161" s="181"/>
      <c r="J161" s="182">
        <f>ROUND(I161*H161,2)</f>
        <v>0</v>
      </c>
      <c r="K161" s="178" t="s">
        <v>133</v>
      </c>
      <c r="L161" s="41"/>
      <c r="M161" s="183" t="s">
        <v>21</v>
      </c>
      <c r="N161" s="184" t="s">
        <v>45</v>
      </c>
      <c r="O161" s="66"/>
      <c r="P161" s="185">
        <f>O161*H161</f>
        <v>0</v>
      </c>
      <c r="Q161" s="185">
        <v>0</v>
      </c>
      <c r="R161" s="185">
        <f>Q161*H161</f>
        <v>0</v>
      </c>
      <c r="S161" s="185">
        <v>0</v>
      </c>
      <c r="T161" s="186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87" t="s">
        <v>134</v>
      </c>
      <c r="AT161" s="187" t="s">
        <v>130</v>
      </c>
      <c r="AU161" s="187" t="s">
        <v>84</v>
      </c>
      <c r="AY161" s="19" t="s">
        <v>128</v>
      </c>
      <c r="BE161" s="188">
        <f>IF(N161="základní",J161,0)</f>
        <v>0</v>
      </c>
      <c r="BF161" s="188">
        <f>IF(N161="snížená",J161,0)</f>
        <v>0</v>
      </c>
      <c r="BG161" s="188">
        <f>IF(N161="zákl. přenesená",J161,0)</f>
        <v>0</v>
      </c>
      <c r="BH161" s="188">
        <f>IF(N161="sníž. přenesená",J161,0)</f>
        <v>0</v>
      </c>
      <c r="BI161" s="188">
        <f>IF(N161="nulová",J161,0)</f>
        <v>0</v>
      </c>
      <c r="BJ161" s="19" t="s">
        <v>82</v>
      </c>
      <c r="BK161" s="188">
        <f>ROUND(I161*H161,2)</f>
        <v>0</v>
      </c>
      <c r="BL161" s="19" t="s">
        <v>134</v>
      </c>
      <c r="BM161" s="187" t="s">
        <v>268</v>
      </c>
    </row>
    <row r="162" spans="1:65" s="2" customFormat="1" ht="11.25">
      <c r="A162" s="36"/>
      <c r="B162" s="37"/>
      <c r="C162" s="38"/>
      <c r="D162" s="189" t="s">
        <v>136</v>
      </c>
      <c r="E162" s="38"/>
      <c r="F162" s="190" t="s">
        <v>269</v>
      </c>
      <c r="G162" s="38"/>
      <c r="H162" s="38"/>
      <c r="I162" s="191"/>
      <c r="J162" s="38"/>
      <c r="K162" s="38"/>
      <c r="L162" s="41"/>
      <c r="M162" s="192"/>
      <c r="N162" s="193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136</v>
      </c>
      <c r="AU162" s="19" t="s">
        <v>84</v>
      </c>
    </row>
    <row r="163" spans="1:65" s="2" customFormat="1" ht="19.5">
      <c r="A163" s="36"/>
      <c r="B163" s="37"/>
      <c r="C163" s="38"/>
      <c r="D163" s="194" t="s">
        <v>138</v>
      </c>
      <c r="E163" s="38"/>
      <c r="F163" s="195" t="s">
        <v>139</v>
      </c>
      <c r="G163" s="38"/>
      <c r="H163" s="38"/>
      <c r="I163" s="191"/>
      <c r="J163" s="38"/>
      <c r="K163" s="38"/>
      <c r="L163" s="41"/>
      <c r="M163" s="192"/>
      <c r="N163" s="193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138</v>
      </c>
      <c r="AU163" s="19" t="s">
        <v>84</v>
      </c>
    </row>
    <row r="164" spans="1:65" s="13" customFormat="1" ht="11.25">
      <c r="B164" s="196"/>
      <c r="C164" s="197"/>
      <c r="D164" s="194" t="s">
        <v>140</v>
      </c>
      <c r="E164" s="198" t="s">
        <v>21</v>
      </c>
      <c r="F164" s="199" t="s">
        <v>263</v>
      </c>
      <c r="G164" s="197"/>
      <c r="H164" s="198" t="s">
        <v>21</v>
      </c>
      <c r="I164" s="200"/>
      <c r="J164" s="197"/>
      <c r="K164" s="197"/>
      <c r="L164" s="201"/>
      <c r="M164" s="202"/>
      <c r="N164" s="203"/>
      <c r="O164" s="203"/>
      <c r="P164" s="203"/>
      <c r="Q164" s="203"/>
      <c r="R164" s="203"/>
      <c r="S164" s="203"/>
      <c r="T164" s="204"/>
      <c r="AT164" s="205" t="s">
        <v>140</v>
      </c>
      <c r="AU164" s="205" t="s">
        <v>84</v>
      </c>
      <c r="AV164" s="13" t="s">
        <v>82</v>
      </c>
      <c r="AW164" s="13" t="s">
        <v>35</v>
      </c>
      <c r="AX164" s="13" t="s">
        <v>74</v>
      </c>
      <c r="AY164" s="205" t="s">
        <v>128</v>
      </c>
    </row>
    <row r="165" spans="1:65" s="14" customFormat="1" ht="11.25">
      <c r="B165" s="206"/>
      <c r="C165" s="207"/>
      <c r="D165" s="194" t="s">
        <v>140</v>
      </c>
      <c r="E165" s="208" t="s">
        <v>21</v>
      </c>
      <c r="F165" s="209" t="s">
        <v>264</v>
      </c>
      <c r="G165" s="207"/>
      <c r="H165" s="210">
        <v>147</v>
      </c>
      <c r="I165" s="211"/>
      <c r="J165" s="207"/>
      <c r="K165" s="207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140</v>
      </c>
      <c r="AU165" s="216" t="s">
        <v>84</v>
      </c>
      <c r="AV165" s="14" t="s">
        <v>84</v>
      </c>
      <c r="AW165" s="14" t="s">
        <v>35</v>
      </c>
      <c r="AX165" s="14" t="s">
        <v>82</v>
      </c>
      <c r="AY165" s="216" t="s">
        <v>128</v>
      </c>
    </row>
    <row r="166" spans="1:65" s="2" customFormat="1" ht="37.9" customHeight="1">
      <c r="A166" s="36"/>
      <c r="B166" s="37"/>
      <c r="C166" s="176" t="s">
        <v>270</v>
      </c>
      <c r="D166" s="176" t="s">
        <v>130</v>
      </c>
      <c r="E166" s="177" t="s">
        <v>271</v>
      </c>
      <c r="F166" s="178" t="s">
        <v>272</v>
      </c>
      <c r="G166" s="179" t="s">
        <v>175</v>
      </c>
      <c r="H166" s="180">
        <v>147</v>
      </c>
      <c r="I166" s="181"/>
      <c r="J166" s="182">
        <f>ROUND(I166*H166,2)</f>
        <v>0</v>
      </c>
      <c r="K166" s="178" t="s">
        <v>133</v>
      </c>
      <c r="L166" s="41"/>
      <c r="M166" s="183" t="s">
        <v>21</v>
      </c>
      <c r="N166" s="184" t="s">
        <v>45</v>
      </c>
      <c r="O166" s="66"/>
      <c r="P166" s="185">
        <f>O166*H166</f>
        <v>0</v>
      </c>
      <c r="Q166" s="185">
        <v>0</v>
      </c>
      <c r="R166" s="185">
        <f>Q166*H166</f>
        <v>0</v>
      </c>
      <c r="S166" s="185">
        <v>0</v>
      </c>
      <c r="T166" s="186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7" t="s">
        <v>134</v>
      </c>
      <c r="AT166" s="187" t="s">
        <v>130</v>
      </c>
      <c r="AU166" s="187" t="s">
        <v>84</v>
      </c>
      <c r="AY166" s="19" t="s">
        <v>128</v>
      </c>
      <c r="BE166" s="188">
        <f>IF(N166="základní",J166,0)</f>
        <v>0</v>
      </c>
      <c r="BF166" s="188">
        <f>IF(N166="snížená",J166,0)</f>
        <v>0</v>
      </c>
      <c r="BG166" s="188">
        <f>IF(N166="zákl. přenesená",J166,0)</f>
        <v>0</v>
      </c>
      <c r="BH166" s="188">
        <f>IF(N166="sníž. přenesená",J166,0)</f>
        <v>0</v>
      </c>
      <c r="BI166" s="188">
        <f>IF(N166="nulová",J166,0)</f>
        <v>0</v>
      </c>
      <c r="BJ166" s="19" t="s">
        <v>82</v>
      </c>
      <c r="BK166" s="188">
        <f>ROUND(I166*H166,2)</f>
        <v>0</v>
      </c>
      <c r="BL166" s="19" t="s">
        <v>134</v>
      </c>
      <c r="BM166" s="187" t="s">
        <v>273</v>
      </c>
    </row>
    <row r="167" spans="1:65" s="2" customFormat="1" ht="11.25">
      <c r="A167" s="36"/>
      <c r="B167" s="37"/>
      <c r="C167" s="38"/>
      <c r="D167" s="189" t="s">
        <v>136</v>
      </c>
      <c r="E167" s="38"/>
      <c r="F167" s="190" t="s">
        <v>274</v>
      </c>
      <c r="G167" s="38"/>
      <c r="H167" s="38"/>
      <c r="I167" s="191"/>
      <c r="J167" s="38"/>
      <c r="K167" s="38"/>
      <c r="L167" s="41"/>
      <c r="M167" s="192"/>
      <c r="N167" s="193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136</v>
      </c>
      <c r="AU167" s="19" t="s">
        <v>84</v>
      </c>
    </row>
    <row r="168" spans="1:65" s="2" customFormat="1" ht="19.5">
      <c r="A168" s="36"/>
      <c r="B168" s="37"/>
      <c r="C168" s="38"/>
      <c r="D168" s="194" t="s">
        <v>138</v>
      </c>
      <c r="E168" s="38"/>
      <c r="F168" s="195" t="s">
        <v>139</v>
      </c>
      <c r="G168" s="38"/>
      <c r="H168" s="38"/>
      <c r="I168" s="191"/>
      <c r="J168" s="38"/>
      <c r="K168" s="38"/>
      <c r="L168" s="41"/>
      <c r="M168" s="192"/>
      <c r="N168" s="193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138</v>
      </c>
      <c r="AU168" s="19" t="s">
        <v>84</v>
      </c>
    </row>
    <row r="169" spans="1:65" s="13" customFormat="1" ht="11.25">
      <c r="B169" s="196"/>
      <c r="C169" s="197"/>
      <c r="D169" s="194" t="s">
        <v>140</v>
      </c>
      <c r="E169" s="198" t="s">
        <v>21</v>
      </c>
      <c r="F169" s="199" t="s">
        <v>263</v>
      </c>
      <c r="G169" s="197"/>
      <c r="H169" s="198" t="s">
        <v>21</v>
      </c>
      <c r="I169" s="200"/>
      <c r="J169" s="197"/>
      <c r="K169" s="197"/>
      <c r="L169" s="201"/>
      <c r="M169" s="202"/>
      <c r="N169" s="203"/>
      <c r="O169" s="203"/>
      <c r="P169" s="203"/>
      <c r="Q169" s="203"/>
      <c r="R169" s="203"/>
      <c r="S169" s="203"/>
      <c r="T169" s="204"/>
      <c r="AT169" s="205" t="s">
        <v>140</v>
      </c>
      <c r="AU169" s="205" t="s">
        <v>84</v>
      </c>
      <c r="AV169" s="13" t="s">
        <v>82</v>
      </c>
      <c r="AW169" s="13" t="s">
        <v>35</v>
      </c>
      <c r="AX169" s="13" t="s">
        <v>74</v>
      </c>
      <c r="AY169" s="205" t="s">
        <v>128</v>
      </c>
    </row>
    <row r="170" spans="1:65" s="14" customFormat="1" ht="11.25">
      <c r="B170" s="206"/>
      <c r="C170" s="207"/>
      <c r="D170" s="194" t="s">
        <v>140</v>
      </c>
      <c r="E170" s="208" t="s">
        <v>21</v>
      </c>
      <c r="F170" s="209" t="s">
        <v>264</v>
      </c>
      <c r="G170" s="207"/>
      <c r="H170" s="210">
        <v>147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140</v>
      </c>
      <c r="AU170" s="216" t="s">
        <v>84</v>
      </c>
      <c r="AV170" s="14" t="s">
        <v>84</v>
      </c>
      <c r="AW170" s="14" t="s">
        <v>35</v>
      </c>
      <c r="AX170" s="14" t="s">
        <v>82</v>
      </c>
      <c r="AY170" s="216" t="s">
        <v>128</v>
      </c>
    </row>
    <row r="171" spans="1:65" s="2" customFormat="1" ht="37.9" customHeight="1">
      <c r="A171" s="36"/>
      <c r="B171" s="37"/>
      <c r="C171" s="176" t="s">
        <v>8</v>
      </c>
      <c r="D171" s="176" t="s">
        <v>130</v>
      </c>
      <c r="E171" s="177" t="s">
        <v>275</v>
      </c>
      <c r="F171" s="178" t="s">
        <v>276</v>
      </c>
      <c r="G171" s="179" t="s">
        <v>175</v>
      </c>
      <c r="H171" s="180">
        <v>147</v>
      </c>
      <c r="I171" s="181"/>
      <c r="J171" s="182">
        <f>ROUND(I171*H171,2)</f>
        <v>0</v>
      </c>
      <c r="K171" s="178" t="s">
        <v>133</v>
      </c>
      <c r="L171" s="41"/>
      <c r="M171" s="183" t="s">
        <v>21</v>
      </c>
      <c r="N171" s="184" t="s">
        <v>45</v>
      </c>
      <c r="O171" s="66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87" t="s">
        <v>134</v>
      </c>
      <c r="AT171" s="187" t="s">
        <v>130</v>
      </c>
      <c r="AU171" s="187" t="s">
        <v>84</v>
      </c>
      <c r="AY171" s="19" t="s">
        <v>128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19" t="s">
        <v>82</v>
      </c>
      <c r="BK171" s="188">
        <f>ROUND(I171*H171,2)</f>
        <v>0</v>
      </c>
      <c r="BL171" s="19" t="s">
        <v>134</v>
      </c>
      <c r="BM171" s="187" t="s">
        <v>277</v>
      </c>
    </row>
    <row r="172" spans="1:65" s="2" customFormat="1" ht="11.25">
      <c r="A172" s="36"/>
      <c r="B172" s="37"/>
      <c r="C172" s="38"/>
      <c r="D172" s="189" t="s">
        <v>136</v>
      </c>
      <c r="E172" s="38"/>
      <c r="F172" s="190" t="s">
        <v>278</v>
      </c>
      <c r="G172" s="38"/>
      <c r="H172" s="38"/>
      <c r="I172" s="191"/>
      <c r="J172" s="38"/>
      <c r="K172" s="38"/>
      <c r="L172" s="41"/>
      <c r="M172" s="192"/>
      <c r="N172" s="193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136</v>
      </c>
      <c r="AU172" s="19" t="s">
        <v>84</v>
      </c>
    </row>
    <row r="173" spans="1:65" s="2" customFormat="1" ht="19.5">
      <c r="A173" s="36"/>
      <c r="B173" s="37"/>
      <c r="C173" s="38"/>
      <c r="D173" s="194" t="s">
        <v>138</v>
      </c>
      <c r="E173" s="38"/>
      <c r="F173" s="195" t="s">
        <v>139</v>
      </c>
      <c r="G173" s="38"/>
      <c r="H173" s="38"/>
      <c r="I173" s="191"/>
      <c r="J173" s="38"/>
      <c r="K173" s="38"/>
      <c r="L173" s="41"/>
      <c r="M173" s="192"/>
      <c r="N173" s="193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138</v>
      </c>
      <c r="AU173" s="19" t="s">
        <v>84</v>
      </c>
    </row>
    <row r="174" spans="1:65" s="13" customFormat="1" ht="11.25">
      <c r="B174" s="196"/>
      <c r="C174" s="197"/>
      <c r="D174" s="194" t="s">
        <v>140</v>
      </c>
      <c r="E174" s="198" t="s">
        <v>21</v>
      </c>
      <c r="F174" s="199" t="s">
        <v>263</v>
      </c>
      <c r="G174" s="197"/>
      <c r="H174" s="198" t="s">
        <v>21</v>
      </c>
      <c r="I174" s="200"/>
      <c r="J174" s="197"/>
      <c r="K174" s="197"/>
      <c r="L174" s="201"/>
      <c r="M174" s="202"/>
      <c r="N174" s="203"/>
      <c r="O174" s="203"/>
      <c r="P174" s="203"/>
      <c r="Q174" s="203"/>
      <c r="R174" s="203"/>
      <c r="S174" s="203"/>
      <c r="T174" s="204"/>
      <c r="AT174" s="205" t="s">
        <v>140</v>
      </c>
      <c r="AU174" s="205" t="s">
        <v>84</v>
      </c>
      <c r="AV174" s="13" t="s">
        <v>82</v>
      </c>
      <c r="AW174" s="13" t="s">
        <v>35</v>
      </c>
      <c r="AX174" s="13" t="s">
        <v>74</v>
      </c>
      <c r="AY174" s="205" t="s">
        <v>128</v>
      </c>
    </row>
    <row r="175" spans="1:65" s="14" customFormat="1" ht="11.25">
      <c r="B175" s="206"/>
      <c r="C175" s="207"/>
      <c r="D175" s="194" t="s">
        <v>140</v>
      </c>
      <c r="E175" s="208" t="s">
        <v>21</v>
      </c>
      <c r="F175" s="209" t="s">
        <v>264</v>
      </c>
      <c r="G175" s="207"/>
      <c r="H175" s="210">
        <v>147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140</v>
      </c>
      <c r="AU175" s="216" t="s">
        <v>84</v>
      </c>
      <c r="AV175" s="14" t="s">
        <v>84</v>
      </c>
      <c r="AW175" s="14" t="s">
        <v>35</v>
      </c>
      <c r="AX175" s="14" t="s">
        <v>82</v>
      </c>
      <c r="AY175" s="216" t="s">
        <v>128</v>
      </c>
    </row>
    <row r="176" spans="1:65" s="2" customFormat="1" ht="16.5" customHeight="1">
      <c r="A176" s="36"/>
      <c r="B176" s="37"/>
      <c r="C176" s="242" t="s">
        <v>279</v>
      </c>
      <c r="D176" s="242" t="s">
        <v>252</v>
      </c>
      <c r="E176" s="243" t="s">
        <v>253</v>
      </c>
      <c r="F176" s="244" t="s">
        <v>254</v>
      </c>
      <c r="G176" s="245" t="s">
        <v>255</v>
      </c>
      <c r="H176" s="246">
        <v>4.41</v>
      </c>
      <c r="I176" s="247"/>
      <c r="J176" s="248">
        <f>ROUND(I176*H176,2)</f>
        <v>0</v>
      </c>
      <c r="K176" s="244" t="s">
        <v>133</v>
      </c>
      <c r="L176" s="249"/>
      <c r="M176" s="250" t="s">
        <v>21</v>
      </c>
      <c r="N176" s="251" t="s">
        <v>45</v>
      </c>
      <c r="O176" s="66"/>
      <c r="P176" s="185">
        <f>O176*H176</f>
        <v>0</v>
      </c>
      <c r="Q176" s="185">
        <v>1E-3</v>
      </c>
      <c r="R176" s="185">
        <f>Q176*H176</f>
        <v>4.4099999999999999E-3</v>
      </c>
      <c r="S176" s="185">
        <v>0</v>
      </c>
      <c r="T176" s="186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87" t="s">
        <v>235</v>
      </c>
      <c r="AT176" s="187" t="s">
        <v>252</v>
      </c>
      <c r="AU176" s="187" t="s">
        <v>84</v>
      </c>
      <c r="AY176" s="19" t="s">
        <v>128</v>
      </c>
      <c r="BE176" s="188">
        <f>IF(N176="základní",J176,0)</f>
        <v>0</v>
      </c>
      <c r="BF176" s="188">
        <f>IF(N176="snížená",J176,0)</f>
        <v>0</v>
      </c>
      <c r="BG176" s="188">
        <f>IF(N176="zákl. přenesená",J176,0)</f>
        <v>0</v>
      </c>
      <c r="BH176" s="188">
        <f>IF(N176="sníž. přenesená",J176,0)</f>
        <v>0</v>
      </c>
      <c r="BI176" s="188">
        <f>IF(N176="nulová",J176,0)</f>
        <v>0</v>
      </c>
      <c r="BJ176" s="19" t="s">
        <v>82</v>
      </c>
      <c r="BK176" s="188">
        <f>ROUND(I176*H176,2)</f>
        <v>0</v>
      </c>
      <c r="BL176" s="19" t="s">
        <v>134</v>
      </c>
      <c r="BM176" s="187" t="s">
        <v>280</v>
      </c>
    </row>
    <row r="177" spans="1:65" s="2" customFormat="1" ht="19.5">
      <c r="A177" s="36"/>
      <c r="B177" s="37"/>
      <c r="C177" s="38"/>
      <c r="D177" s="194" t="s">
        <v>138</v>
      </c>
      <c r="E177" s="38"/>
      <c r="F177" s="195" t="s">
        <v>139</v>
      </c>
      <c r="G177" s="38"/>
      <c r="H177" s="38"/>
      <c r="I177" s="191"/>
      <c r="J177" s="38"/>
      <c r="K177" s="38"/>
      <c r="L177" s="41"/>
      <c r="M177" s="192"/>
      <c r="N177" s="193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138</v>
      </c>
      <c r="AU177" s="19" t="s">
        <v>84</v>
      </c>
    </row>
    <row r="178" spans="1:65" s="14" customFormat="1" ht="11.25">
      <c r="B178" s="206"/>
      <c r="C178" s="207"/>
      <c r="D178" s="194" t="s">
        <v>140</v>
      </c>
      <c r="E178" s="208" t="s">
        <v>21</v>
      </c>
      <c r="F178" s="209" t="s">
        <v>281</v>
      </c>
      <c r="G178" s="207"/>
      <c r="H178" s="210">
        <v>4.41</v>
      </c>
      <c r="I178" s="211"/>
      <c r="J178" s="207"/>
      <c r="K178" s="207"/>
      <c r="L178" s="212"/>
      <c r="M178" s="213"/>
      <c r="N178" s="214"/>
      <c r="O178" s="214"/>
      <c r="P178" s="214"/>
      <c r="Q178" s="214"/>
      <c r="R178" s="214"/>
      <c r="S178" s="214"/>
      <c r="T178" s="215"/>
      <c r="AT178" s="216" t="s">
        <v>140</v>
      </c>
      <c r="AU178" s="216" t="s">
        <v>84</v>
      </c>
      <c r="AV178" s="14" t="s">
        <v>84</v>
      </c>
      <c r="AW178" s="14" t="s">
        <v>35</v>
      </c>
      <c r="AX178" s="14" t="s">
        <v>82</v>
      </c>
      <c r="AY178" s="216" t="s">
        <v>128</v>
      </c>
    </row>
    <row r="179" spans="1:65" s="12" customFormat="1" ht="22.9" customHeight="1">
      <c r="B179" s="160"/>
      <c r="C179" s="161"/>
      <c r="D179" s="162" t="s">
        <v>73</v>
      </c>
      <c r="E179" s="174" t="s">
        <v>134</v>
      </c>
      <c r="F179" s="174" t="s">
        <v>282</v>
      </c>
      <c r="G179" s="161"/>
      <c r="H179" s="161"/>
      <c r="I179" s="164"/>
      <c r="J179" s="175">
        <f>BK179</f>
        <v>0</v>
      </c>
      <c r="K179" s="161"/>
      <c r="L179" s="166"/>
      <c r="M179" s="167"/>
      <c r="N179" s="168"/>
      <c r="O179" s="168"/>
      <c r="P179" s="169">
        <f>SUM(P180:P210)</f>
        <v>0</v>
      </c>
      <c r="Q179" s="168"/>
      <c r="R179" s="169">
        <f>SUM(R180:R210)</f>
        <v>1044.0414129599999</v>
      </c>
      <c r="S179" s="168"/>
      <c r="T179" s="170">
        <f>SUM(T180:T210)</f>
        <v>0</v>
      </c>
      <c r="AR179" s="171" t="s">
        <v>82</v>
      </c>
      <c r="AT179" s="172" t="s">
        <v>73</v>
      </c>
      <c r="AU179" s="172" t="s">
        <v>82</v>
      </c>
      <c r="AY179" s="171" t="s">
        <v>128</v>
      </c>
      <c r="BK179" s="173">
        <f>SUM(BK180:BK210)</f>
        <v>0</v>
      </c>
    </row>
    <row r="180" spans="1:65" s="2" customFormat="1" ht="33" customHeight="1">
      <c r="A180" s="36"/>
      <c r="B180" s="37"/>
      <c r="C180" s="176" t="s">
        <v>283</v>
      </c>
      <c r="D180" s="176" t="s">
        <v>130</v>
      </c>
      <c r="E180" s="177" t="s">
        <v>284</v>
      </c>
      <c r="F180" s="178" t="s">
        <v>285</v>
      </c>
      <c r="G180" s="179" t="s">
        <v>102</v>
      </c>
      <c r="H180" s="180">
        <v>189.87799999999999</v>
      </c>
      <c r="I180" s="181"/>
      <c r="J180" s="182">
        <f>ROUND(I180*H180,2)</f>
        <v>0</v>
      </c>
      <c r="K180" s="178" t="s">
        <v>133</v>
      </c>
      <c r="L180" s="41"/>
      <c r="M180" s="183" t="s">
        <v>21</v>
      </c>
      <c r="N180" s="184" t="s">
        <v>45</v>
      </c>
      <c r="O180" s="66"/>
      <c r="P180" s="185">
        <f>O180*H180</f>
        <v>0</v>
      </c>
      <c r="Q180" s="185">
        <v>1.89</v>
      </c>
      <c r="R180" s="185">
        <f>Q180*H180</f>
        <v>358.86941999999993</v>
      </c>
      <c r="S180" s="185">
        <v>0</v>
      </c>
      <c r="T180" s="186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87" t="s">
        <v>134</v>
      </c>
      <c r="AT180" s="187" t="s">
        <v>130</v>
      </c>
      <c r="AU180" s="187" t="s">
        <v>84</v>
      </c>
      <c r="AY180" s="19" t="s">
        <v>128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19" t="s">
        <v>82</v>
      </c>
      <c r="BK180" s="188">
        <f>ROUND(I180*H180,2)</f>
        <v>0</v>
      </c>
      <c r="BL180" s="19" t="s">
        <v>134</v>
      </c>
      <c r="BM180" s="187" t="s">
        <v>286</v>
      </c>
    </row>
    <row r="181" spans="1:65" s="2" customFormat="1" ht="11.25">
      <c r="A181" s="36"/>
      <c r="B181" s="37"/>
      <c r="C181" s="38"/>
      <c r="D181" s="189" t="s">
        <v>136</v>
      </c>
      <c r="E181" s="38"/>
      <c r="F181" s="190" t="s">
        <v>287</v>
      </c>
      <c r="G181" s="38"/>
      <c r="H181" s="38"/>
      <c r="I181" s="191"/>
      <c r="J181" s="38"/>
      <c r="K181" s="38"/>
      <c r="L181" s="41"/>
      <c r="M181" s="192"/>
      <c r="N181" s="193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136</v>
      </c>
      <c r="AU181" s="19" t="s">
        <v>84</v>
      </c>
    </row>
    <row r="182" spans="1:65" s="2" customFormat="1" ht="19.5">
      <c r="A182" s="36"/>
      <c r="B182" s="37"/>
      <c r="C182" s="38"/>
      <c r="D182" s="194" t="s">
        <v>138</v>
      </c>
      <c r="E182" s="38"/>
      <c r="F182" s="195" t="s">
        <v>139</v>
      </c>
      <c r="G182" s="38"/>
      <c r="H182" s="38"/>
      <c r="I182" s="191"/>
      <c r="J182" s="38"/>
      <c r="K182" s="38"/>
      <c r="L182" s="41"/>
      <c r="M182" s="192"/>
      <c r="N182" s="193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138</v>
      </c>
      <c r="AU182" s="19" t="s">
        <v>84</v>
      </c>
    </row>
    <row r="183" spans="1:65" s="13" customFormat="1" ht="11.25">
      <c r="B183" s="196"/>
      <c r="C183" s="197"/>
      <c r="D183" s="194" t="s">
        <v>140</v>
      </c>
      <c r="E183" s="198" t="s">
        <v>21</v>
      </c>
      <c r="F183" s="199" t="s">
        <v>288</v>
      </c>
      <c r="G183" s="197"/>
      <c r="H183" s="198" t="s">
        <v>21</v>
      </c>
      <c r="I183" s="200"/>
      <c r="J183" s="197"/>
      <c r="K183" s="197"/>
      <c r="L183" s="201"/>
      <c r="M183" s="202"/>
      <c r="N183" s="203"/>
      <c r="O183" s="203"/>
      <c r="P183" s="203"/>
      <c r="Q183" s="203"/>
      <c r="R183" s="203"/>
      <c r="S183" s="203"/>
      <c r="T183" s="204"/>
      <c r="AT183" s="205" t="s">
        <v>140</v>
      </c>
      <c r="AU183" s="205" t="s">
        <v>84</v>
      </c>
      <c r="AV183" s="13" t="s">
        <v>82</v>
      </c>
      <c r="AW183" s="13" t="s">
        <v>35</v>
      </c>
      <c r="AX183" s="13" t="s">
        <v>74</v>
      </c>
      <c r="AY183" s="205" t="s">
        <v>128</v>
      </c>
    </row>
    <row r="184" spans="1:65" s="14" customFormat="1" ht="11.25">
      <c r="B184" s="206"/>
      <c r="C184" s="207"/>
      <c r="D184" s="194" t="s">
        <v>140</v>
      </c>
      <c r="E184" s="208" t="s">
        <v>21</v>
      </c>
      <c r="F184" s="209" t="s">
        <v>289</v>
      </c>
      <c r="G184" s="207"/>
      <c r="H184" s="210">
        <v>46.62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140</v>
      </c>
      <c r="AU184" s="216" t="s">
        <v>84</v>
      </c>
      <c r="AV184" s="14" t="s">
        <v>84</v>
      </c>
      <c r="AW184" s="14" t="s">
        <v>35</v>
      </c>
      <c r="AX184" s="14" t="s">
        <v>74</v>
      </c>
      <c r="AY184" s="216" t="s">
        <v>128</v>
      </c>
    </row>
    <row r="185" spans="1:65" s="14" customFormat="1" ht="11.25">
      <c r="B185" s="206"/>
      <c r="C185" s="207"/>
      <c r="D185" s="194" t="s">
        <v>140</v>
      </c>
      <c r="E185" s="208" t="s">
        <v>21</v>
      </c>
      <c r="F185" s="209" t="s">
        <v>290</v>
      </c>
      <c r="G185" s="207"/>
      <c r="H185" s="210">
        <v>48.02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140</v>
      </c>
      <c r="AU185" s="216" t="s">
        <v>84</v>
      </c>
      <c r="AV185" s="14" t="s">
        <v>84</v>
      </c>
      <c r="AW185" s="14" t="s">
        <v>35</v>
      </c>
      <c r="AX185" s="14" t="s">
        <v>74</v>
      </c>
      <c r="AY185" s="216" t="s">
        <v>128</v>
      </c>
    </row>
    <row r="186" spans="1:65" s="16" customFormat="1" ht="11.25">
      <c r="B186" s="231"/>
      <c r="C186" s="232"/>
      <c r="D186" s="194" t="s">
        <v>140</v>
      </c>
      <c r="E186" s="233" t="s">
        <v>21</v>
      </c>
      <c r="F186" s="234" t="s">
        <v>201</v>
      </c>
      <c r="G186" s="232"/>
      <c r="H186" s="235">
        <v>94.64</v>
      </c>
      <c r="I186" s="236"/>
      <c r="J186" s="232"/>
      <c r="K186" s="232"/>
      <c r="L186" s="237"/>
      <c r="M186" s="238"/>
      <c r="N186" s="239"/>
      <c r="O186" s="239"/>
      <c r="P186" s="239"/>
      <c r="Q186" s="239"/>
      <c r="R186" s="239"/>
      <c r="S186" s="239"/>
      <c r="T186" s="240"/>
      <c r="AT186" s="241" t="s">
        <v>140</v>
      </c>
      <c r="AU186" s="241" t="s">
        <v>84</v>
      </c>
      <c r="AV186" s="16" t="s">
        <v>151</v>
      </c>
      <c r="AW186" s="16" t="s">
        <v>35</v>
      </c>
      <c r="AX186" s="16" t="s">
        <v>74</v>
      </c>
      <c r="AY186" s="241" t="s">
        <v>128</v>
      </c>
    </row>
    <row r="187" spans="1:65" s="13" customFormat="1" ht="22.5">
      <c r="B187" s="196"/>
      <c r="C187" s="197"/>
      <c r="D187" s="194" t="s">
        <v>140</v>
      </c>
      <c r="E187" s="198" t="s">
        <v>21</v>
      </c>
      <c r="F187" s="199" t="s">
        <v>291</v>
      </c>
      <c r="G187" s="197"/>
      <c r="H187" s="198" t="s">
        <v>21</v>
      </c>
      <c r="I187" s="200"/>
      <c r="J187" s="197"/>
      <c r="K187" s="197"/>
      <c r="L187" s="201"/>
      <c r="M187" s="202"/>
      <c r="N187" s="203"/>
      <c r="O187" s="203"/>
      <c r="P187" s="203"/>
      <c r="Q187" s="203"/>
      <c r="R187" s="203"/>
      <c r="S187" s="203"/>
      <c r="T187" s="204"/>
      <c r="AT187" s="205" t="s">
        <v>140</v>
      </c>
      <c r="AU187" s="205" t="s">
        <v>84</v>
      </c>
      <c r="AV187" s="13" t="s">
        <v>82</v>
      </c>
      <c r="AW187" s="13" t="s">
        <v>35</v>
      </c>
      <c r="AX187" s="13" t="s">
        <v>74</v>
      </c>
      <c r="AY187" s="205" t="s">
        <v>128</v>
      </c>
    </row>
    <row r="188" spans="1:65" s="14" customFormat="1" ht="11.25">
      <c r="B188" s="206"/>
      <c r="C188" s="207"/>
      <c r="D188" s="194" t="s">
        <v>140</v>
      </c>
      <c r="E188" s="208" t="s">
        <v>21</v>
      </c>
      <c r="F188" s="209" t="s">
        <v>292</v>
      </c>
      <c r="G188" s="207"/>
      <c r="H188" s="210">
        <v>95.238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140</v>
      </c>
      <c r="AU188" s="216" t="s">
        <v>84</v>
      </c>
      <c r="AV188" s="14" t="s">
        <v>84</v>
      </c>
      <c r="AW188" s="14" t="s">
        <v>35</v>
      </c>
      <c r="AX188" s="14" t="s">
        <v>74</v>
      </c>
      <c r="AY188" s="216" t="s">
        <v>128</v>
      </c>
    </row>
    <row r="189" spans="1:65" s="15" customFormat="1" ht="11.25">
      <c r="B189" s="217"/>
      <c r="C189" s="218"/>
      <c r="D189" s="194" t="s">
        <v>140</v>
      </c>
      <c r="E189" s="219" t="s">
        <v>21</v>
      </c>
      <c r="F189" s="220" t="s">
        <v>146</v>
      </c>
      <c r="G189" s="218"/>
      <c r="H189" s="221">
        <v>189.87799999999999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140</v>
      </c>
      <c r="AU189" s="227" t="s">
        <v>84</v>
      </c>
      <c r="AV189" s="15" t="s">
        <v>134</v>
      </c>
      <c r="AW189" s="15" t="s">
        <v>35</v>
      </c>
      <c r="AX189" s="15" t="s">
        <v>82</v>
      </c>
      <c r="AY189" s="227" t="s">
        <v>128</v>
      </c>
    </row>
    <row r="190" spans="1:65" s="2" customFormat="1" ht="37.9" customHeight="1">
      <c r="A190" s="36"/>
      <c r="B190" s="37"/>
      <c r="C190" s="176" t="s">
        <v>293</v>
      </c>
      <c r="D190" s="176" t="s">
        <v>130</v>
      </c>
      <c r="E190" s="177" t="s">
        <v>294</v>
      </c>
      <c r="F190" s="178" t="s">
        <v>295</v>
      </c>
      <c r="G190" s="179" t="s">
        <v>102</v>
      </c>
      <c r="H190" s="180">
        <v>321.06200000000001</v>
      </c>
      <c r="I190" s="181"/>
      <c r="J190" s="182">
        <f>ROUND(I190*H190,2)</f>
        <v>0</v>
      </c>
      <c r="K190" s="178" t="s">
        <v>133</v>
      </c>
      <c r="L190" s="41"/>
      <c r="M190" s="183" t="s">
        <v>21</v>
      </c>
      <c r="N190" s="184" t="s">
        <v>45</v>
      </c>
      <c r="O190" s="66"/>
      <c r="P190" s="185">
        <f>O190*H190</f>
        <v>0</v>
      </c>
      <c r="Q190" s="185">
        <v>2.13408</v>
      </c>
      <c r="R190" s="185">
        <f>Q190*H190</f>
        <v>685.17199296000001</v>
      </c>
      <c r="S190" s="185">
        <v>0</v>
      </c>
      <c r="T190" s="18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7" t="s">
        <v>134</v>
      </c>
      <c r="AT190" s="187" t="s">
        <v>130</v>
      </c>
      <c r="AU190" s="187" t="s">
        <v>84</v>
      </c>
      <c r="AY190" s="19" t="s">
        <v>128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9" t="s">
        <v>82</v>
      </c>
      <c r="BK190" s="188">
        <f>ROUND(I190*H190,2)</f>
        <v>0</v>
      </c>
      <c r="BL190" s="19" t="s">
        <v>134</v>
      </c>
      <c r="BM190" s="187" t="s">
        <v>296</v>
      </c>
    </row>
    <row r="191" spans="1:65" s="2" customFormat="1" ht="11.25">
      <c r="A191" s="36"/>
      <c r="B191" s="37"/>
      <c r="C191" s="38"/>
      <c r="D191" s="189" t="s">
        <v>136</v>
      </c>
      <c r="E191" s="38"/>
      <c r="F191" s="190" t="s">
        <v>297</v>
      </c>
      <c r="G191" s="38"/>
      <c r="H191" s="38"/>
      <c r="I191" s="191"/>
      <c r="J191" s="38"/>
      <c r="K191" s="38"/>
      <c r="L191" s="41"/>
      <c r="M191" s="192"/>
      <c r="N191" s="193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136</v>
      </c>
      <c r="AU191" s="19" t="s">
        <v>84</v>
      </c>
    </row>
    <row r="192" spans="1:65" s="2" customFormat="1" ht="19.5">
      <c r="A192" s="36"/>
      <c r="B192" s="37"/>
      <c r="C192" s="38"/>
      <c r="D192" s="194" t="s">
        <v>138</v>
      </c>
      <c r="E192" s="38"/>
      <c r="F192" s="195" t="s">
        <v>139</v>
      </c>
      <c r="G192" s="38"/>
      <c r="H192" s="38"/>
      <c r="I192" s="191"/>
      <c r="J192" s="38"/>
      <c r="K192" s="38"/>
      <c r="L192" s="41"/>
      <c r="M192" s="192"/>
      <c r="N192" s="193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138</v>
      </c>
      <c r="AU192" s="19" t="s">
        <v>84</v>
      </c>
    </row>
    <row r="193" spans="1:65" s="13" customFormat="1" ht="11.25">
      <c r="B193" s="196"/>
      <c r="C193" s="197"/>
      <c r="D193" s="194" t="s">
        <v>140</v>
      </c>
      <c r="E193" s="198" t="s">
        <v>21</v>
      </c>
      <c r="F193" s="199" t="s">
        <v>298</v>
      </c>
      <c r="G193" s="197"/>
      <c r="H193" s="198" t="s">
        <v>21</v>
      </c>
      <c r="I193" s="200"/>
      <c r="J193" s="197"/>
      <c r="K193" s="197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140</v>
      </c>
      <c r="AU193" s="205" t="s">
        <v>84</v>
      </c>
      <c r="AV193" s="13" t="s">
        <v>82</v>
      </c>
      <c r="AW193" s="13" t="s">
        <v>35</v>
      </c>
      <c r="AX193" s="13" t="s">
        <v>74</v>
      </c>
      <c r="AY193" s="205" t="s">
        <v>128</v>
      </c>
    </row>
    <row r="194" spans="1:65" s="13" customFormat="1" ht="11.25">
      <c r="B194" s="196"/>
      <c r="C194" s="197"/>
      <c r="D194" s="194" t="s">
        <v>140</v>
      </c>
      <c r="E194" s="198" t="s">
        <v>21</v>
      </c>
      <c r="F194" s="199" t="s">
        <v>288</v>
      </c>
      <c r="G194" s="197"/>
      <c r="H194" s="198" t="s">
        <v>21</v>
      </c>
      <c r="I194" s="200"/>
      <c r="J194" s="197"/>
      <c r="K194" s="197"/>
      <c r="L194" s="201"/>
      <c r="M194" s="202"/>
      <c r="N194" s="203"/>
      <c r="O194" s="203"/>
      <c r="P194" s="203"/>
      <c r="Q194" s="203"/>
      <c r="R194" s="203"/>
      <c r="S194" s="203"/>
      <c r="T194" s="204"/>
      <c r="AT194" s="205" t="s">
        <v>140</v>
      </c>
      <c r="AU194" s="205" t="s">
        <v>84</v>
      </c>
      <c r="AV194" s="13" t="s">
        <v>82</v>
      </c>
      <c r="AW194" s="13" t="s">
        <v>35</v>
      </c>
      <c r="AX194" s="13" t="s">
        <v>74</v>
      </c>
      <c r="AY194" s="205" t="s">
        <v>128</v>
      </c>
    </row>
    <row r="195" spans="1:65" s="14" customFormat="1" ht="11.25">
      <c r="B195" s="206"/>
      <c r="C195" s="207"/>
      <c r="D195" s="194" t="s">
        <v>140</v>
      </c>
      <c r="E195" s="208" t="s">
        <v>21</v>
      </c>
      <c r="F195" s="209" t="s">
        <v>299</v>
      </c>
      <c r="G195" s="207"/>
      <c r="H195" s="210">
        <v>79.38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140</v>
      </c>
      <c r="AU195" s="216" t="s">
        <v>84</v>
      </c>
      <c r="AV195" s="14" t="s">
        <v>84</v>
      </c>
      <c r="AW195" s="14" t="s">
        <v>35</v>
      </c>
      <c r="AX195" s="14" t="s">
        <v>74</v>
      </c>
      <c r="AY195" s="216" t="s">
        <v>128</v>
      </c>
    </row>
    <row r="196" spans="1:65" s="14" customFormat="1" ht="11.25">
      <c r="B196" s="206"/>
      <c r="C196" s="207"/>
      <c r="D196" s="194" t="s">
        <v>140</v>
      </c>
      <c r="E196" s="208" t="s">
        <v>21</v>
      </c>
      <c r="F196" s="209" t="s">
        <v>300</v>
      </c>
      <c r="G196" s="207"/>
      <c r="H196" s="210">
        <v>79.52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140</v>
      </c>
      <c r="AU196" s="216" t="s">
        <v>84</v>
      </c>
      <c r="AV196" s="14" t="s">
        <v>84</v>
      </c>
      <c r="AW196" s="14" t="s">
        <v>35</v>
      </c>
      <c r="AX196" s="14" t="s">
        <v>74</v>
      </c>
      <c r="AY196" s="216" t="s">
        <v>128</v>
      </c>
    </row>
    <row r="197" spans="1:65" s="16" customFormat="1" ht="11.25">
      <c r="B197" s="231"/>
      <c r="C197" s="232"/>
      <c r="D197" s="194" t="s">
        <v>140</v>
      </c>
      <c r="E197" s="233" t="s">
        <v>21</v>
      </c>
      <c r="F197" s="234" t="s">
        <v>201</v>
      </c>
      <c r="G197" s="232"/>
      <c r="H197" s="235">
        <v>158.89999999999998</v>
      </c>
      <c r="I197" s="236"/>
      <c r="J197" s="232"/>
      <c r="K197" s="232"/>
      <c r="L197" s="237"/>
      <c r="M197" s="238"/>
      <c r="N197" s="239"/>
      <c r="O197" s="239"/>
      <c r="P197" s="239"/>
      <c r="Q197" s="239"/>
      <c r="R197" s="239"/>
      <c r="S197" s="239"/>
      <c r="T197" s="240"/>
      <c r="AT197" s="241" t="s">
        <v>140</v>
      </c>
      <c r="AU197" s="241" t="s">
        <v>84</v>
      </c>
      <c r="AV197" s="16" t="s">
        <v>151</v>
      </c>
      <c r="AW197" s="16" t="s">
        <v>35</v>
      </c>
      <c r="AX197" s="16" t="s">
        <v>74</v>
      </c>
      <c r="AY197" s="241" t="s">
        <v>128</v>
      </c>
    </row>
    <row r="198" spans="1:65" s="13" customFormat="1" ht="22.5">
      <c r="B198" s="196"/>
      <c r="C198" s="197"/>
      <c r="D198" s="194" t="s">
        <v>140</v>
      </c>
      <c r="E198" s="198" t="s">
        <v>21</v>
      </c>
      <c r="F198" s="199" t="s">
        <v>291</v>
      </c>
      <c r="G198" s="197"/>
      <c r="H198" s="198" t="s">
        <v>21</v>
      </c>
      <c r="I198" s="200"/>
      <c r="J198" s="197"/>
      <c r="K198" s="197"/>
      <c r="L198" s="201"/>
      <c r="M198" s="202"/>
      <c r="N198" s="203"/>
      <c r="O198" s="203"/>
      <c r="P198" s="203"/>
      <c r="Q198" s="203"/>
      <c r="R198" s="203"/>
      <c r="S198" s="203"/>
      <c r="T198" s="204"/>
      <c r="AT198" s="205" t="s">
        <v>140</v>
      </c>
      <c r="AU198" s="205" t="s">
        <v>84</v>
      </c>
      <c r="AV198" s="13" t="s">
        <v>82</v>
      </c>
      <c r="AW198" s="13" t="s">
        <v>35</v>
      </c>
      <c r="AX198" s="13" t="s">
        <v>74</v>
      </c>
      <c r="AY198" s="205" t="s">
        <v>128</v>
      </c>
    </row>
    <row r="199" spans="1:65" s="14" customFormat="1" ht="11.25">
      <c r="B199" s="206"/>
      <c r="C199" s="207"/>
      <c r="D199" s="194" t="s">
        <v>140</v>
      </c>
      <c r="E199" s="208" t="s">
        <v>21</v>
      </c>
      <c r="F199" s="209" t="s">
        <v>301</v>
      </c>
      <c r="G199" s="207"/>
      <c r="H199" s="210">
        <v>162.16200000000001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140</v>
      </c>
      <c r="AU199" s="216" t="s">
        <v>84</v>
      </c>
      <c r="AV199" s="14" t="s">
        <v>84</v>
      </c>
      <c r="AW199" s="14" t="s">
        <v>35</v>
      </c>
      <c r="AX199" s="14" t="s">
        <v>74</v>
      </c>
      <c r="AY199" s="216" t="s">
        <v>128</v>
      </c>
    </row>
    <row r="200" spans="1:65" s="15" customFormat="1" ht="11.25">
      <c r="B200" s="217"/>
      <c r="C200" s="218"/>
      <c r="D200" s="194" t="s">
        <v>140</v>
      </c>
      <c r="E200" s="219" t="s">
        <v>21</v>
      </c>
      <c r="F200" s="220" t="s">
        <v>146</v>
      </c>
      <c r="G200" s="218"/>
      <c r="H200" s="221">
        <v>321.06200000000001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140</v>
      </c>
      <c r="AU200" s="227" t="s">
        <v>84</v>
      </c>
      <c r="AV200" s="15" t="s">
        <v>134</v>
      </c>
      <c r="AW200" s="15" t="s">
        <v>35</v>
      </c>
      <c r="AX200" s="15" t="s">
        <v>82</v>
      </c>
      <c r="AY200" s="227" t="s">
        <v>128</v>
      </c>
    </row>
    <row r="201" spans="1:65" s="2" customFormat="1" ht="44.25" customHeight="1">
      <c r="A201" s="36"/>
      <c r="B201" s="37"/>
      <c r="C201" s="176" t="s">
        <v>302</v>
      </c>
      <c r="D201" s="176" t="s">
        <v>130</v>
      </c>
      <c r="E201" s="177" t="s">
        <v>303</v>
      </c>
      <c r="F201" s="178" t="s">
        <v>304</v>
      </c>
      <c r="G201" s="179" t="s">
        <v>175</v>
      </c>
      <c r="H201" s="180">
        <v>592.84</v>
      </c>
      <c r="I201" s="181"/>
      <c r="J201" s="182">
        <f>ROUND(I201*H201,2)</f>
        <v>0</v>
      </c>
      <c r="K201" s="178" t="s">
        <v>133</v>
      </c>
      <c r="L201" s="41"/>
      <c r="M201" s="183" t="s">
        <v>21</v>
      </c>
      <c r="N201" s="184" t="s">
        <v>45</v>
      </c>
      <c r="O201" s="66"/>
      <c r="P201" s="185">
        <f>O201*H201</f>
        <v>0</v>
      </c>
      <c r="Q201" s="185">
        <v>0</v>
      </c>
      <c r="R201" s="185">
        <f>Q201*H201</f>
        <v>0</v>
      </c>
      <c r="S201" s="185">
        <v>0</v>
      </c>
      <c r="T201" s="186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7" t="s">
        <v>134</v>
      </c>
      <c r="AT201" s="187" t="s">
        <v>130</v>
      </c>
      <c r="AU201" s="187" t="s">
        <v>84</v>
      </c>
      <c r="AY201" s="19" t="s">
        <v>128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19" t="s">
        <v>82</v>
      </c>
      <c r="BK201" s="188">
        <f>ROUND(I201*H201,2)</f>
        <v>0</v>
      </c>
      <c r="BL201" s="19" t="s">
        <v>134</v>
      </c>
      <c r="BM201" s="187" t="s">
        <v>305</v>
      </c>
    </row>
    <row r="202" spans="1:65" s="2" customFormat="1" ht="11.25">
      <c r="A202" s="36"/>
      <c r="B202" s="37"/>
      <c r="C202" s="38"/>
      <c r="D202" s="189" t="s">
        <v>136</v>
      </c>
      <c r="E202" s="38"/>
      <c r="F202" s="190" t="s">
        <v>306</v>
      </c>
      <c r="G202" s="38"/>
      <c r="H202" s="38"/>
      <c r="I202" s="191"/>
      <c r="J202" s="38"/>
      <c r="K202" s="38"/>
      <c r="L202" s="41"/>
      <c r="M202" s="192"/>
      <c r="N202" s="193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136</v>
      </c>
      <c r="AU202" s="19" t="s">
        <v>84</v>
      </c>
    </row>
    <row r="203" spans="1:65" s="2" customFormat="1" ht="19.5">
      <c r="A203" s="36"/>
      <c r="B203" s="37"/>
      <c r="C203" s="38"/>
      <c r="D203" s="194" t="s">
        <v>138</v>
      </c>
      <c r="E203" s="38"/>
      <c r="F203" s="195" t="s">
        <v>139</v>
      </c>
      <c r="G203" s="38"/>
      <c r="H203" s="38"/>
      <c r="I203" s="191"/>
      <c r="J203" s="38"/>
      <c r="K203" s="38"/>
      <c r="L203" s="41"/>
      <c r="M203" s="192"/>
      <c r="N203" s="193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138</v>
      </c>
      <c r="AU203" s="19" t="s">
        <v>84</v>
      </c>
    </row>
    <row r="204" spans="1:65" s="13" customFormat="1" ht="11.25">
      <c r="B204" s="196"/>
      <c r="C204" s="197"/>
      <c r="D204" s="194" t="s">
        <v>140</v>
      </c>
      <c r="E204" s="198" t="s">
        <v>21</v>
      </c>
      <c r="F204" s="199" t="s">
        <v>288</v>
      </c>
      <c r="G204" s="197"/>
      <c r="H204" s="198" t="s">
        <v>21</v>
      </c>
      <c r="I204" s="200"/>
      <c r="J204" s="197"/>
      <c r="K204" s="197"/>
      <c r="L204" s="201"/>
      <c r="M204" s="202"/>
      <c r="N204" s="203"/>
      <c r="O204" s="203"/>
      <c r="P204" s="203"/>
      <c r="Q204" s="203"/>
      <c r="R204" s="203"/>
      <c r="S204" s="203"/>
      <c r="T204" s="204"/>
      <c r="AT204" s="205" t="s">
        <v>140</v>
      </c>
      <c r="AU204" s="205" t="s">
        <v>84</v>
      </c>
      <c r="AV204" s="13" t="s">
        <v>82</v>
      </c>
      <c r="AW204" s="13" t="s">
        <v>35</v>
      </c>
      <c r="AX204" s="13" t="s">
        <v>74</v>
      </c>
      <c r="AY204" s="205" t="s">
        <v>128</v>
      </c>
    </row>
    <row r="205" spans="1:65" s="14" customFormat="1" ht="11.25">
      <c r="B205" s="206"/>
      <c r="C205" s="207"/>
      <c r="D205" s="194" t="s">
        <v>140</v>
      </c>
      <c r="E205" s="208" t="s">
        <v>21</v>
      </c>
      <c r="F205" s="209" t="s">
        <v>307</v>
      </c>
      <c r="G205" s="207"/>
      <c r="H205" s="210">
        <v>145.6</v>
      </c>
      <c r="I205" s="211"/>
      <c r="J205" s="207"/>
      <c r="K205" s="207"/>
      <c r="L205" s="212"/>
      <c r="M205" s="213"/>
      <c r="N205" s="214"/>
      <c r="O205" s="214"/>
      <c r="P205" s="214"/>
      <c r="Q205" s="214"/>
      <c r="R205" s="214"/>
      <c r="S205" s="214"/>
      <c r="T205" s="215"/>
      <c r="AT205" s="216" t="s">
        <v>140</v>
      </c>
      <c r="AU205" s="216" t="s">
        <v>84</v>
      </c>
      <c r="AV205" s="14" t="s">
        <v>84</v>
      </c>
      <c r="AW205" s="14" t="s">
        <v>35</v>
      </c>
      <c r="AX205" s="14" t="s">
        <v>74</v>
      </c>
      <c r="AY205" s="216" t="s">
        <v>128</v>
      </c>
    </row>
    <row r="206" spans="1:65" s="14" customFormat="1" ht="11.25">
      <c r="B206" s="206"/>
      <c r="C206" s="207"/>
      <c r="D206" s="194" t="s">
        <v>140</v>
      </c>
      <c r="E206" s="208" t="s">
        <v>21</v>
      </c>
      <c r="F206" s="209" t="s">
        <v>308</v>
      </c>
      <c r="G206" s="207"/>
      <c r="H206" s="210">
        <v>149.80000000000001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140</v>
      </c>
      <c r="AU206" s="216" t="s">
        <v>84</v>
      </c>
      <c r="AV206" s="14" t="s">
        <v>84</v>
      </c>
      <c r="AW206" s="14" t="s">
        <v>35</v>
      </c>
      <c r="AX206" s="14" t="s">
        <v>74</v>
      </c>
      <c r="AY206" s="216" t="s">
        <v>128</v>
      </c>
    </row>
    <row r="207" spans="1:65" s="16" customFormat="1" ht="11.25">
      <c r="B207" s="231"/>
      <c r="C207" s="232"/>
      <c r="D207" s="194" t="s">
        <v>140</v>
      </c>
      <c r="E207" s="233" t="s">
        <v>21</v>
      </c>
      <c r="F207" s="234" t="s">
        <v>201</v>
      </c>
      <c r="G207" s="232"/>
      <c r="H207" s="235">
        <v>295.39999999999998</v>
      </c>
      <c r="I207" s="236"/>
      <c r="J207" s="232"/>
      <c r="K207" s="232"/>
      <c r="L207" s="237"/>
      <c r="M207" s="238"/>
      <c r="N207" s="239"/>
      <c r="O207" s="239"/>
      <c r="P207" s="239"/>
      <c r="Q207" s="239"/>
      <c r="R207" s="239"/>
      <c r="S207" s="239"/>
      <c r="T207" s="240"/>
      <c r="AT207" s="241" t="s">
        <v>140</v>
      </c>
      <c r="AU207" s="241" t="s">
        <v>84</v>
      </c>
      <c r="AV207" s="16" t="s">
        <v>151</v>
      </c>
      <c r="AW207" s="16" t="s">
        <v>35</v>
      </c>
      <c r="AX207" s="16" t="s">
        <v>74</v>
      </c>
      <c r="AY207" s="241" t="s">
        <v>128</v>
      </c>
    </row>
    <row r="208" spans="1:65" s="13" customFormat="1" ht="22.5">
      <c r="B208" s="196"/>
      <c r="C208" s="197"/>
      <c r="D208" s="194" t="s">
        <v>140</v>
      </c>
      <c r="E208" s="198" t="s">
        <v>21</v>
      </c>
      <c r="F208" s="199" t="s">
        <v>291</v>
      </c>
      <c r="G208" s="197"/>
      <c r="H208" s="198" t="s">
        <v>21</v>
      </c>
      <c r="I208" s="200"/>
      <c r="J208" s="197"/>
      <c r="K208" s="197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140</v>
      </c>
      <c r="AU208" s="205" t="s">
        <v>84</v>
      </c>
      <c r="AV208" s="13" t="s">
        <v>82</v>
      </c>
      <c r="AW208" s="13" t="s">
        <v>35</v>
      </c>
      <c r="AX208" s="13" t="s">
        <v>74</v>
      </c>
      <c r="AY208" s="205" t="s">
        <v>128</v>
      </c>
    </row>
    <row r="209" spans="1:65" s="14" customFormat="1" ht="11.25">
      <c r="B209" s="206"/>
      <c r="C209" s="207"/>
      <c r="D209" s="194" t="s">
        <v>140</v>
      </c>
      <c r="E209" s="208" t="s">
        <v>21</v>
      </c>
      <c r="F209" s="209" t="s">
        <v>234</v>
      </c>
      <c r="G209" s="207"/>
      <c r="H209" s="210">
        <v>297.44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140</v>
      </c>
      <c r="AU209" s="216" t="s">
        <v>84</v>
      </c>
      <c r="AV209" s="14" t="s">
        <v>84</v>
      </c>
      <c r="AW209" s="14" t="s">
        <v>35</v>
      </c>
      <c r="AX209" s="14" t="s">
        <v>74</v>
      </c>
      <c r="AY209" s="216" t="s">
        <v>128</v>
      </c>
    </row>
    <row r="210" spans="1:65" s="15" customFormat="1" ht="11.25">
      <c r="B210" s="217"/>
      <c r="C210" s="218"/>
      <c r="D210" s="194" t="s">
        <v>140</v>
      </c>
      <c r="E210" s="219" t="s">
        <v>21</v>
      </c>
      <c r="F210" s="220" t="s">
        <v>146</v>
      </c>
      <c r="G210" s="218"/>
      <c r="H210" s="221">
        <v>592.83999999999992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140</v>
      </c>
      <c r="AU210" s="227" t="s">
        <v>84</v>
      </c>
      <c r="AV210" s="15" t="s">
        <v>134</v>
      </c>
      <c r="AW210" s="15" t="s">
        <v>35</v>
      </c>
      <c r="AX210" s="15" t="s">
        <v>82</v>
      </c>
      <c r="AY210" s="227" t="s">
        <v>128</v>
      </c>
    </row>
    <row r="211" spans="1:65" s="12" customFormat="1" ht="22.9" customHeight="1">
      <c r="B211" s="160"/>
      <c r="C211" s="161"/>
      <c r="D211" s="162" t="s">
        <v>73</v>
      </c>
      <c r="E211" s="174" t="s">
        <v>309</v>
      </c>
      <c r="F211" s="174" t="s">
        <v>310</v>
      </c>
      <c r="G211" s="161"/>
      <c r="H211" s="161"/>
      <c r="I211" s="164"/>
      <c r="J211" s="175">
        <f>BK211</f>
        <v>0</v>
      </c>
      <c r="K211" s="161"/>
      <c r="L211" s="166"/>
      <c r="M211" s="167"/>
      <c r="N211" s="168"/>
      <c r="O211" s="168"/>
      <c r="P211" s="169">
        <f>SUM(P212:P214)</f>
        <v>0</v>
      </c>
      <c r="Q211" s="168"/>
      <c r="R211" s="169">
        <f>SUM(R212:R214)</f>
        <v>0</v>
      </c>
      <c r="S211" s="168"/>
      <c r="T211" s="170">
        <f>SUM(T212:T214)</f>
        <v>0</v>
      </c>
      <c r="AR211" s="171" t="s">
        <v>82</v>
      </c>
      <c r="AT211" s="172" t="s">
        <v>73</v>
      </c>
      <c r="AU211" s="172" t="s">
        <v>82</v>
      </c>
      <c r="AY211" s="171" t="s">
        <v>128</v>
      </c>
      <c r="BK211" s="173">
        <f>SUM(BK212:BK214)</f>
        <v>0</v>
      </c>
    </row>
    <row r="212" spans="1:65" s="2" customFormat="1" ht="33" customHeight="1">
      <c r="A212" s="36"/>
      <c r="B212" s="37"/>
      <c r="C212" s="176" t="s">
        <v>311</v>
      </c>
      <c r="D212" s="176" t="s">
        <v>130</v>
      </c>
      <c r="E212" s="177" t="s">
        <v>312</v>
      </c>
      <c r="F212" s="178" t="s">
        <v>313</v>
      </c>
      <c r="G212" s="179" t="s">
        <v>314</v>
      </c>
      <c r="H212" s="180">
        <v>1044.056</v>
      </c>
      <c r="I212" s="181"/>
      <c r="J212" s="182">
        <f>ROUND(I212*H212,2)</f>
        <v>0</v>
      </c>
      <c r="K212" s="178" t="s">
        <v>133</v>
      </c>
      <c r="L212" s="41"/>
      <c r="M212" s="183" t="s">
        <v>21</v>
      </c>
      <c r="N212" s="184" t="s">
        <v>45</v>
      </c>
      <c r="O212" s="66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7" t="s">
        <v>134</v>
      </c>
      <c r="AT212" s="187" t="s">
        <v>130</v>
      </c>
      <c r="AU212" s="187" t="s">
        <v>84</v>
      </c>
      <c r="AY212" s="19" t="s">
        <v>128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19" t="s">
        <v>82</v>
      </c>
      <c r="BK212" s="188">
        <f>ROUND(I212*H212,2)</f>
        <v>0</v>
      </c>
      <c r="BL212" s="19" t="s">
        <v>134</v>
      </c>
      <c r="BM212" s="187" t="s">
        <v>315</v>
      </c>
    </row>
    <row r="213" spans="1:65" s="2" customFormat="1" ht="11.25">
      <c r="A213" s="36"/>
      <c r="B213" s="37"/>
      <c r="C213" s="38"/>
      <c r="D213" s="189" t="s">
        <v>136</v>
      </c>
      <c r="E213" s="38"/>
      <c r="F213" s="190" t="s">
        <v>316</v>
      </c>
      <c r="G213" s="38"/>
      <c r="H213" s="38"/>
      <c r="I213" s="191"/>
      <c r="J213" s="38"/>
      <c r="K213" s="38"/>
      <c r="L213" s="41"/>
      <c r="M213" s="192"/>
      <c r="N213" s="193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136</v>
      </c>
      <c r="AU213" s="19" t="s">
        <v>84</v>
      </c>
    </row>
    <row r="214" spans="1:65" s="2" customFormat="1" ht="19.5">
      <c r="A214" s="36"/>
      <c r="B214" s="37"/>
      <c r="C214" s="38"/>
      <c r="D214" s="194" t="s">
        <v>138</v>
      </c>
      <c r="E214" s="38"/>
      <c r="F214" s="195" t="s">
        <v>139</v>
      </c>
      <c r="G214" s="38"/>
      <c r="H214" s="38"/>
      <c r="I214" s="191"/>
      <c r="J214" s="38"/>
      <c r="K214" s="38"/>
      <c r="L214" s="41"/>
      <c r="M214" s="252"/>
      <c r="N214" s="253"/>
      <c r="O214" s="254"/>
      <c r="P214" s="254"/>
      <c r="Q214" s="254"/>
      <c r="R214" s="254"/>
      <c r="S214" s="254"/>
      <c r="T214" s="255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138</v>
      </c>
      <c r="AU214" s="19" t="s">
        <v>84</v>
      </c>
    </row>
    <row r="215" spans="1:65" s="2" customFormat="1" ht="6.95" customHeight="1">
      <c r="A215" s="36"/>
      <c r="B215" s="49"/>
      <c r="C215" s="50"/>
      <c r="D215" s="50"/>
      <c r="E215" s="50"/>
      <c r="F215" s="50"/>
      <c r="G215" s="50"/>
      <c r="H215" s="50"/>
      <c r="I215" s="50"/>
      <c r="J215" s="50"/>
      <c r="K215" s="50"/>
      <c r="L215" s="41"/>
      <c r="M215" s="36"/>
      <c r="O215" s="36"/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</row>
  </sheetData>
  <sheetProtection algorithmName="SHA-512" hashValue="WJbpwWT7w4Go9d4/hMMuVFwi4OVh3uErIZNe7B0i7gc/lHSnt2Bt5WI7At4w7gna3tFfDlNFXsxjAf6icI/+3A==" saltValue="L/++ElcTfa3ilLXeYR1J6EFItDzXMeGztnmUzGv6HfzvqdMgFRy9n5czHSXoeHZtLjFtnUY2y0GQXXhXzQ0UyQ==" spinCount="100000" sheet="1" objects="1" scenarios="1" formatColumns="0" formatRows="0" autoFilter="0"/>
  <autoFilter ref="C82:K214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200-000000000000}"/>
    <hyperlink ref="F93" r:id="rId2" xr:uid="{00000000-0004-0000-0200-000001000000}"/>
    <hyperlink ref="F103" r:id="rId3" xr:uid="{00000000-0004-0000-0200-000002000000}"/>
    <hyperlink ref="F109" r:id="rId4" xr:uid="{00000000-0004-0000-0200-000003000000}"/>
    <hyperlink ref="F115" r:id="rId5" xr:uid="{00000000-0004-0000-0200-000004000000}"/>
    <hyperlink ref="F121" r:id="rId6" xr:uid="{00000000-0004-0000-0200-000005000000}"/>
    <hyperlink ref="F131" r:id="rId7" xr:uid="{00000000-0004-0000-0200-000006000000}"/>
    <hyperlink ref="F142" r:id="rId8" xr:uid="{00000000-0004-0000-0200-000007000000}"/>
    <hyperlink ref="F146" r:id="rId9" xr:uid="{00000000-0004-0000-0200-000008000000}"/>
    <hyperlink ref="F150" r:id="rId10" xr:uid="{00000000-0004-0000-0200-000009000000}"/>
    <hyperlink ref="F157" r:id="rId11" xr:uid="{00000000-0004-0000-0200-00000A000000}"/>
    <hyperlink ref="F162" r:id="rId12" xr:uid="{00000000-0004-0000-0200-00000B000000}"/>
    <hyperlink ref="F167" r:id="rId13" xr:uid="{00000000-0004-0000-0200-00000C000000}"/>
    <hyperlink ref="F172" r:id="rId14" xr:uid="{00000000-0004-0000-0200-00000D000000}"/>
    <hyperlink ref="F181" r:id="rId15" xr:uid="{00000000-0004-0000-0200-00000E000000}"/>
    <hyperlink ref="F191" r:id="rId16" xr:uid="{00000000-0004-0000-0200-00000F000000}"/>
    <hyperlink ref="F202" r:id="rId17" xr:uid="{00000000-0004-0000-0200-000010000000}"/>
    <hyperlink ref="F213" r:id="rId18" xr:uid="{00000000-0004-0000-0200-000011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19"/>
  <headerFooter>
    <oddFooter>&amp;CStrana &amp;P z &amp;N</oddFooter>
  </headerFooter>
  <drawing r:id="rId2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42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19" t="s">
        <v>90</v>
      </c>
      <c r="AZ2" s="103" t="s">
        <v>317</v>
      </c>
      <c r="BA2" s="103" t="s">
        <v>318</v>
      </c>
      <c r="BB2" s="103" t="s">
        <v>102</v>
      </c>
      <c r="BC2" s="103" t="s">
        <v>319</v>
      </c>
      <c r="BD2" s="103" t="s">
        <v>84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84</v>
      </c>
      <c r="AZ3" s="103" t="s">
        <v>320</v>
      </c>
      <c r="BA3" s="103" t="s">
        <v>321</v>
      </c>
      <c r="BB3" s="103" t="s">
        <v>102</v>
      </c>
      <c r="BC3" s="103" t="s">
        <v>322</v>
      </c>
      <c r="BD3" s="103" t="s">
        <v>84</v>
      </c>
    </row>
    <row r="4" spans="1:56" s="1" customFormat="1" ht="24.95" customHeight="1">
      <c r="B4" s="22"/>
      <c r="D4" s="106" t="s">
        <v>104</v>
      </c>
      <c r="L4" s="22"/>
      <c r="M4" s="107" t="s">
        <v>10</v>
      </c>
      <c r="AT4" s="19" t="s">
        <v>4</v>
      </c>
      <c r="AZ4" s="103" t="s">
        <v>323</v>
      </c>
      <c r="BA4" s="103" t="s">
        <v>324</v>
      </c>
      <c r="BB4" s="103" t="s">
        <v>102</v>
      </c>
      <c r="BC4" s="103" t="s">
        <v>325</v>
      </c>
      <c r="BD4" s="103" t="s">
        <v>84</v>
      </c>
    </row>
    <row r="5" spans="1:56" s="1" customFormat="1" ht="6.95" customHeight="1">
      <c r="B5" s="22"/>
      <c r="L5" s="22"/>
    </row>
    <row r="6" spans="1:56" s="1" customFormat="1" ht="12" customHeight="1">
      <c r="B6" s="22"/>
      <c r="D6" s="108" t="s">
        <v>16</v>
      </c>
      <c r="L6" s="22"/>
    </row>
    <row r="7" spans="1:56" s="1" customFormat="1" ht="16.5" customHeight="1">
      <c r="B7" s="22"/>
      <c r="E7" s="395" t="str">
        <f>'Rekapitulace stavby'!K6</f>
        <v>Revitalizace obecního rybníka - LBC Hejtmánkovice</v>
      </c>
      <c r="F7" s="396"/>
      <c r="G7" s="396"/>
      <c r="H7" s="396"/>
      <c r="L7" s="22"/>
    </row>
    <row r="8" spans="1:56" s="2" customFormat="1" ht="12" customHeight="1">
      <c r="A8" s="36"/>
      <c r="B8" s="41"/>
      <c r="C8" s="36"/>
      <c r="D8" s="108" t="s">
        <v>105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41"/>
      <c r="C9" s="36"/>
      <c r="D9" s="36"/>
      <c r="E9" s="397" t="s">
        <v>326</v>
      </c>
      <c r="F9" s="398"/>
      <c r="G9" s="398"/>
      <c r="H9" s="39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21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19. 1. 2023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21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9" t="str">
        <f>'Rekapitulace stavby'!E14</f>
        <v>Vyplň údaj</v>
      </c>
      <c r="F18" s="400"/>
      <c r="G18" s="400"/>
      <c r="H18" s="400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tr">
        <f>IF('Rekapitulace stavby'!AN16="","",'Rekapitulace stavby'!AN16)</f>
        <v/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tr">
        <f>IF('Rekapitulace stavby'!E17="","",'Rekapitulace stavby'!E17)</f>
        <v xml:space="preserve"> </v>
      </c>
      <c r="F21" s="36"/>
      <c r="G21" s="36"/>
      <c r="H21" s="36"/>
      <c r="I21" s="108" t="s">
        <v>30</v>
      </c>
      <c r="J21" s="110" t="str">
        <f>IF('Rekapitulace stavby'!AN17="","",'Rekapitulace stavby'!AN17)</f>
        <v/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36</v>
      </c>
      <c r="E23" s="36"/>
      <c r="F23" s="36"/>
      <c r="G23" s="36"/>
      <c r="H23" s="36"/>
      <c r="I23" s="108" t="s">
        <v>27</v>
      </c>
      <c r="J23" s="110" t="s">
        <v>37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38</v>
      </c>
      <c r="F24" s="36"/>
      <c r="G24" s="36"/>
      <c r="H24" s="36"/>
      <c r="I24" s="108" t="s">
        <v>30</v>
      </c>
      <c r="J24" s="110" t="s">
        <v>21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39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401" t="s">
        <v>21</v>
      </c>
      <c r="F27" s="401"/>
      <c r="G27" s="401"/>
      <c r="H27" s="40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40</v>
      </c>
      <c r="E30" s="36"/>
      <c r="F30" s="36"/>
      <c r="G30" s="36"/>
      <c r="H30" s="36"/>
      <c r="I30" s="36"/>
      <c r="J30" s="117">
        <f>ROUND(J91,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42</v>
      </c>
      <c r="G32" s="36"/>
      <c r="H32" s="36"/>
      <c r="I32" s="118" t="s">
        <v>41</v>
      </c>
      <c r="J32" s="118" t="s">
        <v>43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44</v>
      </c>
      <c r="E33" s="108" t="s">
        <v>45</v>
      </c>
      <c r="F33" s="120">
        <f>ROUND((SUM(BE91:BE425)),  2)</f>
        <v>0</v>
      </c>
      <c r="G33" s="36"/>
      <c r="H33" s="36"/>
      <c r="I33" s="121">
        <v>0.21</v>
      </c>
      <c r="J33" s="120">
        <f>ROUND(((SUM(BE91:BE425))*I33),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46</v>
      </c>
      <c r="F34" s="120">
        <f>ROUND((SUM(BF91:BF425)),  2)</f>
        <v>0</v>
      </c>
      <c r="G34" s="36"/>
      <c r="H34" s="36"/>
      <c r="I34" s="121">
        <v>0.15</v>
      </c>
      <c r="J34" s="120">
        <f>ROUND(((SUM(BF91:BF425))*I34),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47</v>
      </c>
      <c r="F35" s="120">
        <f>ROUND((SUM(BG91:BG425)),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48</v>
      </c>
      <c r="F36" s="120">
        <f>ROUND((SUM(BH91:BH425)),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49</v>
      </c>
      <c r="F37" s="120">
        <f>ROUND((SUM(BI91:BI425)),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50</v>
      </c>
      <c r="E39" s="124"/>
      <c r="F39" s="124"/>
      <c r="G39" s="125" t="s">
        <v>51</v>
      </c>
      <c r="H39" s="126" t="s">
        <v>52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2" t="str">
        <f>E7</f>
        <v>Revitalizace obecního rybníka - LBC Hejtmánkovice</v>
      </c>
      <c r="F48" s="403"/>
      <c r="G48" s="403"/>
      <c r="H48" s="40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SO 30 - SDRUŽENÝ OBJEKT</v>
      </c>
      <c r="F50" s="404"/>
      <c r="G50" s="404"/>
      <c r="H50" s="40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Hejtmánkovice</v>
      </c>
      <c r="G52" s="38"/>
      <c r="H52" s="38"/>
      <c r="I52" s="31" t="s">
        <v>24</v>
      </c>
      <c r="J52" s="61" t="str">
        <f>IF(J12="","",J12)</f>
        <v>19. 1. 2023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26</v>
      </c>
      <c r="D54" s="38"/>
      <c r="E54" s="38"/>
      <c r="F54" s="29" t="str">
        <f>E15</f>
        <v>Státní pozemkový úřad</v>
      </c>
      <c r="G54" s="38"/>
      <c r="H54" s="38"/>
      <c r="I54" s="31" t="s">
        <v>33</v>
      </c>
      <c r="J54" s="34" t="str">
        <f>E21</f>
        <v xml:space="preserve"> 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Jaroslav Kasl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72</v>
      </c>
      <c r="D59" s="38"/>
      <c r="E59" s="38"/>
      <c r="F59" s="38"/>
      <c r="G59" s="38"/>
      <c r="H59" s="38"/>
      <c r="I59" s="38"/>
      <c r="J59" s="79">
        <f>J91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J92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6"/>
      <c r="J61" s="147">
        <f>J93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327</v>
      </c>
      <c r="E62" s="146"/>
      <c r="F62" s="146"/>
      <c r="G62" s="146"/>
      <c r="H62" s="146"/>
      <c r="I62" s="146"/>
      <c r="J62" s="147">
        <f>J159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328</v>
      </c>
      <c r="E63" s="146"/>
      <c r="F63" s="146"/>
      <c r="G63" s="146"/>
      <c r="H63" s="146"/>
      <c r="I63" s="146"/>
      <c r="J63" s="147">
        <f>J169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186</v>
      </c>
      <c r="E64" s="146"/>
      <c r="F64" s="146"/>
      <c r="G64" s="146"/>
      <c r="H64" s="146"/>
      <c r="I64" s="146"/>
      <c r="J64" s="147">
        <f>J240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329</v>
      </c>
      <c r="E65" s="146"/>
      <c r="F65" s="146"/>
      <c r="G65" s="146"/>
      <c r="H65" s="146"/>
      <c r="I65" s="146"/>
      <c r="J65" s="147">
        <f>J307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330</v>
      </c>
      <c r="E66" s="146"/>
      <c r="F66" s="146"/>
      <c r="G66" s="146"/>
      <c r="H66" s="146"/>
      <c r="I66" s="146"/>
      <c r="J66" s="147">
        <f>J314</f>
        <v>0</v>
      </c>
      <c r="K66" s="144"/>
      <c r="L66" s="148"/>
    </row>
    <row r="67" spans="1:31" s="10" customFormat="1" ht="14.85" customHeight="1">
      <c r="B67" s="143"/>
      <c r="C67" s="144"/>
      <c r="D67" s="145" t="s">
        <v>331</v>
      </c>
      <c r="E67" s="146"/>
      <c r="F67" s="146"/>
      <c r="G67" s="146"/>
      <c r="H67" s="146"/>
      <c r="I67" s="146"/>
      <c r="J67" s="147">
        <f>J327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332</v>
      </c>
      <c r="E68" s="146"/>
      <c r="F68" s="146"/>
      <c r="G68" s="146"/>
      <c r="H68" s="146"/>
      <c r="I68" s="146"/>
      <c r="J68" s="147">
        <f>J334</f>
        <v>0</v>
      </c>
      <c r="K68" s="144"/>
      <c r="L68" s="148"/>
    </row>
    <row r="69" spans="1:31" s="10" customFormat="1" ht="19.899999999999999" customHeight="1">
      <c r="B69" s="143"/>
      <c r="C69" s="144"/>
      <c r="D69" s="145" t="s">
        <v>187</v>
      </c>
      <c r="E69" s="146"/>
      <c r="F69" s="146"/>
      <c r="G69" s="146"/>
      <c r="H69" s="146"/>
      <c r="I69" s="146"/>
      <c r="J69" s="147">
        <f>J345</f>
        <v>0</v>
      </c>
      <c r="K69" s="144"/>
      <c r="L69" s="148"/>
    </row>
    <row r="70" spans="1:31" s="9" customFormat="1" ht="24.95" customHeight="1">
      <c r="B70" s="137"/>
      <c r="C70" s="138"/>
      <c r="D70" s="139" t="s">
        <v>333</v>
      </c>
      <c r="E70" s="140"/>
      <c r="F70" s="140"/>
      <c r="G70" s="140"/>
      <c r="H70" s="140"/>
      <c r="I70" s="140"/>
      <c r="J70" s="141">
        <f>J349</f>
        <v>0</v>
      </c>
      <c r="K70" s="138"/>
      <c r="L70" s="142"/>
    </row>
    <row r="71" spans="1:31" s="10" customFormat="1" ht="19.899999999999999" customHeight="1">
      <c r="B71" s="143"/>
      <c r="C71" s="144"/>
      <c r="D71" s="145" t="s">
        <v>334</v>
      </c>
      <c r="E71" s="146"/>
      <c r="F71" s="146"/>
      <c r="G71" s="146"/>
      <c r="H71" s="146"/>
      <c r="I71" s="146"/>
      <c r="J71" s="147">
        <f>J350</f>
        <v>0</v>
      </c>
      <c r="K71" s="144"/>
      <c r="L71" s="148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113</v>
      </c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402" t="str">
        <f>E7</f>
        <v>Revitalizace obecního rybníka - LBC Hejtmánkovice</v>
      </c>
      <c r="F81" s="403"/>
      <c r="G81" s="403"/>
      <c r="H81" s="403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2" customHeight="1">
      <c r="A82" s="36"/>
      <c r="B82" s="37"/>
      <c r="C82" s="31" t="s">
        <v>105</v>
      </c>
      <c r="D82" s="38"/>
      <c r="E82" s="38"/>
      <c r="F82" s="38"/>
      <c r="G82" s="38"/>
      <c r="H82" s="38"/>
      <c r="I82" s="38"/>
      <c r="J82" s="38"/>
      <c r="K82" s="38"/>
      <c r="L82" s="109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6.5" customHeight="1">
      <c r="A83" s="36"/>
      <c r="B83" s="37"/>
      <c r="C83" s="38"/>
      <c r="D83" s="38"/>
      <c r="E83" s="355" t="str">
        <f>E9</f>
        <v>SO 30 - SDRUŽENÝ OBJEKT</v>
      </c>
      <c r="F83" s="404"/>
      <c r="G83" s="404"/>
      <c r="H83" s="404"/>
      <c r="I83" s="38"/>
      <c r="J83" s="38"/>
      <c r="K83" s="38"/>
      <c r="L83" s="109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9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22</v>
      </c>
      <c r="D85" s="38"/>
      <c r="E85" s="38"/>
      <c r="F85" s="29" t="str">
        <f>F12</f>
        <v>Hejtmánkovice</v>
      </c>
      <c r="G85" s="38"/>
      <c r="H85" s="38"/>
      <c r="I85" s="31" t="s">
        <v>24</v>
      </c>
      <c r="J85" s="61" t="str">
        <f>IF(J12="","",J12)</f>
        <v>19. 1. 2023</v>
      </c>
      <c r="K85" s="38"/>
      <c r="L85" s="109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09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26</v>
      </c>
      <c r="D87" s="38"/>
      <c r="E87" s="38"/>
      <c r="F87" s="29" t="str">
        <f>E15</f>
        <v>Státní pozemkový úřad</v>
      </c>
      <c r="G87" s="38"/>
      <c r="H87" s="38"/>
      <c r="I87" s="31" t="s">
        <v>33</v>
      </c>
      <c r="J87" s="34" t="str">
        <f>E21</f>
        <v xml:space="preserve"> </v>
      </c>
      <c r="K87" s="38"/>
      <c r="L87" s="109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31</v>
      </c>
      <c r="D88" s="38"/>
      <c r="E88" s="38"/>
      <c r="F88" s="29" t="str">
        <f>IF(E18="","",E18)</f>
        <v>Vyplň údaj</v>
      </c>
      <c r="G88" s="38"/>
      <c r="H88" s="38"/>
      <c r="I88" s="31" t="s">
        <v>36</v>
      </c>
      <c r="J88" s="34" t="str">
        <f>E24</f>
        <v>Jaroslav Kasl</v>
      </c>
      <c r="K88" s="38"/>
      <c r="L88" s="109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0.3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09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11" customFormat="1" ht="29.25" customHeight="1">
      <c r="A90" s="149"/>
      <c r="B90" s="150"/>
      <c r="C90" s="151" t="s">
        <v>114</v>
      </c>
      <c r="D90" s="152" t="s">
        <v>59</v>
      </c>
      <c r="E90" s="152" t="s">
        <v>55</v>
      </c>
      <c r="F90" s="152" t="s">
        <v>56</v>
      </c>
      <c r="G90" s="152" t="s">
        <v>115</v>
      </c>
      <c r="H90" s="152" t="s">
        <v>116</v>
      </c>
      <c r="I90" s="152" t="s">
        <v>117</v>
      </c>
      <c r="J90" s="152" t="s">
        <v>109</v>
      </c>
      <c r="K90" s="153" t="s">
        <v>118</v>
      </c>
      <c r="L90" s="154"/>
      <c r="M90" s="70" t="s">
        <v>21</v>
      </c>
      <c r="N90" s="71" t="s">
        <v>44</v>
      </c>
      <c r="O90" s="71" t="s">
        <v>119</v>
      </c>
      <c r="P90" s="71" t="s">
        <v>120</v>
      </c>
      <c r="Q90" s="71" t="s">
        <v>121</v>
      </c>
      <c r="R90" s="71" t="s">
        <v>122</v>
      </c>
      <c r="S90" s="71" t="s">
        <v>123</v>
      </c>
      <c r="T90" s="72" t="s">
        <v>124</v>
      </c>
      <c r="U90" s="149"/>
      <c r="V90" s="149"/>
      <c r="W90" s="149"/>
      <c r="X90" s="149"/>
      <c r="Y90" s="149"/>
      <c r="Z90" s="149"/>
      <c r="AA90" s="149"/>
      <c r="AB90" s="149"/>
      <c r="AC90" s="149"/>
      <c r="AD90" s="149"/>
      <c r="AE90" s="149"/>
    </row>
    <row r="91" spans="1:65" s="2" customFormat="1" ht="22.9" customHeight="1">
      <c r="A91" s="36"/>
      <c r="B91" s="37"/>
      <c r="C91" s="77" t="s">
        <v>125</v>
      </c>
      <c r="D91" s="38"/>
      <c r="E91" s="38"/>
      <c r="F91" s="38"/>
      <c r="G91" s="38"/>
      <c r="H91" s="38"/>
      <c r="I91" s="38"/>
      <c r="J91" s="155">
        <f>BK91</f>
        <v>0</v>
      </c>
      <c r="K91" s="38"/>
      <c r="L91" s="41"/>
      <c r="M91" s="73"/>
      <c r="N91" s="156"/>
      <c r="O91" s="74"/>
      <c r="P91" s="157">
        <f>P92+P349</f>
        <v>0</v>
      </c>
      <c r="Q91" s="74"/>
      <c r="R91" s="157">
        <f>R92+R349</f>
        <v>353.14004866000005</v>
      </c>
      <c r="S91" s="74"/>
      <c r="T91" s="158">
        <f>T92+T349</f>
        <v>5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73</v>
      </c>
      <c r="AU91" s="19" t="s">
        <v>110</v>
      </c>
      <c r="BK91" s="159">
        <f>BK92+BK349</f>
        <v>0</v>
      </c>
    </row>
    <row r="92" spans="1:65" s="12" customFormat="1" ht="25.9" customHeight="1">
      <c r="B92" s="160"/>
      <c r="C92" s="161"/>
      <c r="D92" s="162" t="s">
        <v>73</v>
      </c>
      <c r="E92" s="163" t="s">
        <v>126</v>
      </c>
      <c r="F92" s="163" t="s">
        <v>127</v>
      </c>
      <c r="G92" s="161"/>
      <c r="H92" s="161"/>
      <c r="I92" s="164"/>
      <c r="J92" s="165">
        <f>BK92</f>
        <v>0</v>
      </c>
      <c r="K92" s="161"/>
      <c r="L92" s="166"/>
      <c r="M92" s="167"/>
      <c r="N92" s="168"/>
      <c r="O92" s="168"/>
      <c r="P92" s="169">
        <f>P93+P159+P169+P240+P307+P314+P334+P345</f>
        <v>0</v>
      </c>
      <c r="Q92" s="168"/>
      <c r="R92" s="169">
        <f>R93+R159+R169+R240+R307+R314+R334+R345</f>
        <v>352.83621175000007</v>
      </c>
      <c r="S92" s="168"/>
      <c r="T92" s="170">
        <f>T93+T159+T169+T240+T307+T314+T334+T345</f>
        <v>5</v>
      </c>
      <c r="AR92" s="171" t="s">
        <v>82</v>
      </c>
      <c r="AT92" s="172" t="s">
        <v>73</v>
      </c>
      <c r="AU92" s="172" t="s">
        <v>74</v>
      </c>
      <c r="AY92" s="171" t="s">
        <v>128</v>
      </c>
      <c r="BK92" s="173">
        <f>BK93+BK159+BK169+BK240+BK307+BK314+BK334+BK345</f>
        <v>0</v>
      </c>
    </row>
    <row r="93" spans="1:65" s="12" customFormat="1" ht="22.9" customHeight="1">
      <c r="B93" s="160"/>
      <c r="C93" s="161"/>
      <c r="D93" s="162" t="s">
        <v>73</v>
      </c>
      <c r="E93" s="174" t="s">
        <v>82</v>
      </c>
      <c r="F93" s="174" t="s">
        <v>129</v>
      </c>
      <c r="G93" s="161"/>
      <c r="H93" s="161"/>
      <c r="I93" s="164"/>
      <c r="J93" s="175">
        <f>BK93</f>
        <v>0</v>
      </c>
      <c r="K93" s="161"/>
      <c r="L93" s="166"/>
      <c r="M93" s="167"/>
      <c r="N93" s="168"/>
      <c r="O93" s="168"/>
      <c r="P93" s="169">
        <f>SUM(P94:P158)</f>
        <v>0</v>
      </c>
      <c r="Q93" s="168"/>
      <c r="R93" s="169">
        <f>SUM(R94:R158)</f>
        <v>0.70176000000000005</v>
      </c>
      <c r="S93" s="168"/>
      <c r="T93" s="170">
        <f>SUM(T94:T158)</f>
        <v>0</v>
      </c>
      <c r="AR93" s="171" t="s">
        <v>82</v>
      </c>
      <c r="AT93" s="172" t="s">
        <v>73</v>
      </c>
      <c r="AU93" s="172" t="s">
        <v>82</v>
      </c>
      <c r="AY93" s="171" t="s">
        <v>128</v>
      </c>
      <c r="BK93" s="173">
        <f>SUM(BK94:BK158)</f>
        <v>0</v>
      </c>
    </row>
    <row r="94" spans="1:65" s="2" customFormat="1" ht="21.75" customHeight="1">
      <c r="A94" s="36"/>
      <c r="B94" s="37"/>
      <c r="C94" s="176" t="s">
        <v>82</v>
      </c>
      <c r="D94" s="176" t="s">
        <v>130</v>
      </c>
      <c r="E94" s="177" t="s">
        <v>335</v>
      </c>
      <c r="F94" s="178" t="s">
        <v>336</v>
      </c>
      <c r="G94" s="179" t="s">
        <v>337</v>
      </c>
      <c r="H94" s="180">
        <v>32</v>
      </c>
      <c r="I94" s="181"/>
      <c r="J94" s="182">
        <f>ROUND(I94*H94,2)</f>
        <v>0</v>
      </c>
      <c r="K94" s="178" t="s">
        <v>133</v>
      </c>
      <c r="L94" s="41"/>
      <c r="M94" s="183" t="s">
        <v>21</v>
      </c>
      <c r="N94" s="184" t="s">
        <v>45</v>
      </c>
      <c r="O94" s="66"/>
      <c r="P94" s="185">
        <f>O94*H94</f>
        <v>0</v>
      </c>
      <c r="Q94" s="185">
        <v>2.1930000000000002E-2</v>
      </c>
      <c r="R94" s="185">
        <f>Q94*H94</f>
        <v>0.70176000000000005</v>
      </c>
      <c r="S94" s="185">
        <v>0</v>
      </c>
      <c r="T94" s="186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134</v>
      </c>
      <c r="AT94" s="187" t="s">
        <v>130</v>
      </c>
      <c r="AU94" s="187" t="s">
        <v>84</v>
      </c>
      <c r="AY94" s="19" t="s">
        <v>128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19" t="s">
        <v>82</v>
      </c>
      <c r="BK94" s="188">
        <f>ROUND(I94*H94,2)</f>
        <v>0</v>
      </c>
      <c r="BL94" s="19" t="s">
        <v>134</v>
      </c>
      <c r="BM94" s="187" t="s">
        <v>338</v>
      </c>
    </row>
    <row r="95" spans="1:65" s="2" customFormat="1" ht="11.25">
      <c r="A95" s="36"/>
      <c r="B95" s="37"/>
      <c r="C95" s="38"/>
      <c r="D95" s="189" t="s">
        <v>136</v>
      </c>
      <c r="E95" s="38"/>
      <c r="F95" s="190" t="s">
        <v>339</v>
      </c>
      <c r="G95" s="38"/>
      <c r="H95" s="38"/>
      <c r="I95" s="191"/>
      <c r="J95" s="38"/>
      <c r="K95" s="38"/>
      <c r="L95" s="41"/>
      <c r="M95" s="192"/>
      <c r="N95" s="193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136</v>
      </c>
      <c r="AU95" s="19" t="s">
        <v>84</v>
      </c>
    </row>
    <row r="96" spans="1:65" s="2" customFormat="1" ht="19.5">
      <c r="A96" s="36"/>
      <c r="B96" s="37"/>
      <c r="C96" s="38"/>
      <c r="D96" s="194" t="s">
        <v>138</v>
      </c>
      <c r="E96" s="38"/>
      <c r="F96" s="195" t="s">
        <v>139</v>
      </c>
      <c r="G96" s="38"/>
      <c r="H96" s="38"/>
      <c r="I96" s="191"/>
      <c r="J96" s="38"/>
      <c r="K96" s="38"/>
      <c r="L96" s="41"/>
      <c r="M96" s="192"/>
      <c r="N96" s="193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138</v>
      </c>
      <c r="AU96" s="19" t="s">
        <v>84</v>
      </c>
    </row>
    <row r="97" spans="1:65" s="14" customFormat="1" ht="11.25">
      <c r="B97" s="206"/>
      <c r="C97" s="207"/>
      <c r="D97" s="194" t="s">
        <v>140</v>
      </c>
      <c r="E97" s="208" t="s">
        <v>21</v>
      </c>
      <c r="F97" s="209" t="s">
        <v>340</v>
      </c>
      <c r="G97" s="207"/>
      <c r="H97" s="210">
        <v>32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140</v>
      </c>
      <c r="AU97" s="216" t="s">
        <v>84</v>
      </c>
      <c r="AV97" s="14" t="s">
        <v>84</v>
      </c>
      <c r="AW97" s="14" t="s">
        <v>35</v>
      </c>
      <c r="AX97" s="14" t="s">
        <v>74</v>
      </c>
      <c r="AY97" s="216" t="s">
        <v>128</v>
      </c>
    </row>
    <row r="98" spans="1:65" s="15" customFormat="1" ht="11.25">
      <c r="B98" s="217"/>
      <c r="C98" s="218"/>
      <c r="D98" s="194" t="s">
        <v>140</v>
      </c>
      <c r="E98" s="219" t="s">
        <v>21</v>
      </c>
      <c r="F98" s="220" t="s">
        <v>146</v>
      </c>
      <c r="G98" s="218"/>
      <c r="H98" s="221">
        <v>32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140</v>
      </c>
      <c r="AU98" s="227" t="s">
        <v>84</v>
      </c>
      <c r="AV98" s="15" t="s">
        <v>134</v>
      </c>
      <c r="AW98" s="15" t="s">
        <v>35</v>
      </c>
      <c r="AX98" s="15" t="s">
        <v>82</v>
      </c>
      <c r="AY98" s="227" t="s">
        <v>128</v>
      </c>
    </row>
    <row r="99" spans="1:65" s="2" customFormat="1" ht="33" customHeight="1">
      <c r="A99" s="36"/>
      <c r="B99" s="37"/>
      <c r="C99" s="176" t="s">
        <v>84</v>
      </c>
      <c r="D99" s="176" t="s">
        <v>130</v>
      </c>
      <c r="E99" s="177" t="s">
        <v>341</v>
      </c>
      <c r="F99" s="178" t="s">
        <v>342</v>
      </c>
      <c r="G99" s="179" t="s">
        <v>102</v>
      </c>
      <c r="H99" s="180">
        <v>268.50700000000001</v>
      </c>
      <c r="I99" s="181"/>
      <c r="J99" s="182">
        <f>ROUND(I99*H99,2)</f>
        <v>0</v>
      </c>
      <c r="K99" s="178" t="s">
        <v>133</v>
      </c>
      <c r="L99" s="41"/>
      <c r="M99" s="183" t="s">
        <v>21</v>
      </c>
      <c r="N99" s="184" t="s">
        <v>45</v>
      </c>
      <c r="O99" s="66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134</v>
      </c>
      <c r="AT99" s="187" t="s">
        <v>130</v>
      </c>
      <c r="AU99" s="187" t="s">
        <v>84</v>
      </c>
      <c r="AY99" s="19" t="s">
        <v>128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82</v>
      </c>
      <c r="BK99" s="188">
        <f>ROUND(I99*H99,2)</f>
        <v>0</v>
      </c>
      <c r="BL99" s="19" t="s">
        <v>134</v>
      </c>
      <c r="BM99" s="187" t="s">
        <v>343</v>
      </c>
    </row>
    <row r="100" spans="1:65" s="2" customFormat="1" ht="11.25">
      <c r="A100" s="36"/>
      <c r="B100" s="37"/>
      <c r="C100" s="38"/>
      <c r="D100" s="189" t="s">
        <v>136</v>
      </c>
      <c r="E100" s="38"/>
      <c r="F100" s="190" t="s">
        <v>344</v>
      </c>
      <c r="G100" s="38"/>
      <c r="H100" s="38"/>
      <c r="I100" s="191"/>
      <c r="J100" s="38"/>
      <c r="K100" s="38"/>
      <c r="L100" s="41"/>
      <c r="M100" s="192"/>
      <c r="N100" s="193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136</v>
      </c>
      <c r="AU100" s="19" t="s">
        <v>84</v>
      </c>
    </row>
    <row r="101" spans="1:65" s="2" customFormat="1" ht="19.5">
      <c r="A101" s="36"/>
      <c r="B101" s="37"/>
      <c r="C101" s="38"/>
      <c r="D101" s="194" t="s">
        <v>138</v>
      </c>
      <c r="E101" s="38"/>
      <c r="F101" s="195" t="s">
        <v>139</v>
      </c>
      <c r="G101" s="38"/>
      <c r="H101" s="38"/>
      <c r="I101" s="191"/>
      <c r="J101" s="38"/>
      <c r="K101" s="38"/>
      <c r="L101" s="41"/>
      <c r="M101" s="192"/>
      <c r="N101" s="193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138</v>
      </c>
      <c r="AU101" s="19" t="s">
        <v>84</v>
      </c>
    </row>
    <row r="102" spans="1:65" s="13" customFormat="1" ht="33.75">
      <c r="B102" s="196"/>
      <c r="C102" s="197"/>
      <c r="D102" s="194" t="s">
        <v>140</v>
      </c>
      <c r="E102" s="198" t="s">
        <v>21</v>
      </c>
      <c r="F102" s="199" t="s">
        <v>345</v>
      </c>
      <c r="G102" s="197"/>
      <c r="H102" s="198" t="s">
        <v>21</v>
      </c>
      <c r="I102" s="200"/>
      <c r="J102" s="197"/>
      <c r="K102" s="197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140</v>
      </c>
      <c r="AU102" s="205" t="s">
        <v>84</v>
      </c>
      <c r="AV102" s="13" t="s">
        <v>82</v>
      </c>
      <c r="AW102" s="13" t="s">
        <v>35</v>
      </c>
      <c r="AX102" s="13" t="s">
        <v>74</v>
      </c>
      <c r="AY102" s="205" t="s">
        <v>128</v>
      </c>
    </row>
    <row r="103" spans="1:65" s="13" customFormat="1" ht="11.25">
      <c r="B103" s="196"/>
      <c r="C103" s="197"/>
      <c r="D103" s="194" t="s">
        <v>140</v>
      </c>
      <c r="E103" s="198" t="s">
        <v>21</v>
      </c>
      <c r="F103" s="199" t="s">
        <v>346</v>
      </c>
      <c r="G103" s="197"/>
      <c r="H103" s="198" t="s">
        <v>21</v>
      </c>
      <c r="I103" s="200"/>
      <c r="J103" s="197"/>
      <c r="K103" s="197"/>
      <c r="L103" s="201"/>
      <c r="M103" s="202"/>
      <c r="N103" s="203"/>
      <c r="O103" s="203"/>
      <c r="P103" s="203"/>
      <c r="Q103" s="203"/>
      <c r="R103" s="203"/>
      <c r="S103" s="203"/>
      <c r="T103" s="204"/>
      <c r="AT103" s="205" t="s">
        <v>140</v>
      </c>
      <c r="AU103" s="205" t="s">
        <v>84</v>
      </c>
      <c r="AV103" s="13" t="s">
        <v>82</v>
      </c>
      <c r="AW103" s="13" t="s">
        <v>35</v>
      </c>
      <c r="AX103" s="13" t="s">
        <v>74</v>
      </c>
      <c r="AY103" s="205" t="s">
        <v>128</v>
      </c>
    </row>
    <row r="104" spans="1:65" s="14" customFormat="1" ht="11.25">
      <c r="B104" s="206"/>
      <c r="C104" s="207"/>
      <c r="D104" s="194" t="s">
        <v>140</v>
      </c>
      <c r="E104" s="208" t="s">
        <v>21</v>
      </c>
      <c r="F104" s="209" t="s">
        <v>347</v>
      </c>
      <c r="G104" s="207"/>
      <c r="H104" s="210">
        <v>211.376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140</v>
      </c>
      <c r="AU104" s="216" t="s">
        <v>84</v>
      </c>
      <c r="AV104" s="14" t="s">
        <v>84</v>
      </c>
      <c r="AW104" s="14" t="s">
        <v>35</v>
      </c>
      <c r="AX104" s="14" t="s">
        <v>74</v>
      </c>
      <c r="AY104" s="216" t="s">
        <v>128</v>
      </c>
    </row>
    <row r="105" spans="1:65" s="13" customFormat="1" ht="11.25">
      <c r="B105" s="196"/>
      <c r="C105" s="197"/>
      <c r="D105" s="194" t="s">
        <v>140</v>
      </c>
      <c r="E105" s="198" t="s">
        <v>21</v>
      </c>
      <c r="F105" s="199" t="s">
        <v>348</v>
      </c>
      <c r="G105" s="197"/>
      <c r="H105" s="198" t="s">
        <v>21</v>
      </c>
      <c r="I105" s="200"/>
      <c r="J105" s="197"/>
      <c r="K105" s="197"/>
      <c r="L105" s="201"/>
      <c r="M105" s="202"/>
      <c r="N105" s="203"/>
      <c r="O105" s="203"/>
      <c r="P105" s="203"/>
      <c r="Q105" s="203"/>
      <c r="R105" s="203"/>
      <c r="S105" s="203"/>
      <c r="T105" s="204"/>
      <c r="AT105" s="205" t="s">
        <v>140</v>
      </c>
      <c r="AU105" s="205" t="s">
        <v>84</v>
      </c>
      <c r="AV105" s="13" t="s">
        <v>82</v>
      </c>
      <c r="AW105" s="13" t="s">
        <v>35</v>
      </c>
      <c r="AX105" s="13" t="s">
        <v>74</v>
      </c>
      <c r="AY105" s="205" t="s">
        <v>128</v>
      </c>
    </row>
    <row r="106" spans="1:65" s="14" customFormat="1" ht="11.25">
      <c r="B106" s="206"/>
      <c r="C106" s="207"/>
      <c r="D106" s="194" t="s">
        <v>140</v>
      </c>
      <c r="E106" s="208" t="s">
        <v>21</v>
      </c>
      <c r="F106" s="209" t="s">
        <v>349</v>
      </c>
      <c r="G106" s="207"/>
      <c r="H106" s="210">
        <v>-2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140</v>
      </c>
      <c r="AU106" s="216" t="s">
        <v>84</v>
      </c>
      <c r="AV106" s="14" t="s">
        <v>84</v>
      </c>
      <c r="AW106" s="14" t="s">
        <v>35</v>
      </c>
      <c r="AX106" s="14" t="s">
        <v>74</v>
      </c>
      <c r="AY106" s="216" t="s">
        <v>128</v>
      </c>
    </row>
    <row r="107" spans="1:65" s="13" customFormat="1" ht="22.5">
      <c r="B107" s="196"/>
      <c r="C107" s="197"/>
      <c r="D107" s="194" t="s">
        <v>140</v>
      </c>
      <c r="E107" s="198" t="s">
        <v>21</v>
      </c>
      <c r="F107" s="199" t="s">
        <v>350</v>
      </c>
      <c r="G107" s="197"/>
      <c r="H107" s="198" t="s">
        <v>21</v>
      </c>
      <c r="I107" s="200"/>
      <c r="J107" s="197"/>
      <c r="K107" s="197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140</v>
      </c>
      <c r="AU107" s="205" t="s">
        <v>84</v>
      </c>
      <c r="AV107" s="13" t="s">
        <v>82</v>
      </c>
      <c r="AW107" s="13" t="s">
        <v>35</v>
      </c>
      <c r="AX107" s="13" t="s">
        <v>74</v>
      </c>
      <c r="AY107" s="205" t="s">
        <v>128</v>
      </c>
    </row>
    <row r="108" spans="1:65" s="14" customFormat="1" ht="11.25">
      <c r="B108" s="206"/>
      <c r="C108" s="207"/>
      <c r="D108" s="194" t="s">
        <v>140</v>
      </c>
      <c r="E108" s="208" t="s">
        <v>21</v>
      </c>
      <c r="F108" s="209" t="s">
        <v>351</v>
      </c>
      <c r="G108" s="207"/>
      <c r="H108" s="210">
        <v>-16.045999999999999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140</v>
      </c>
      <c r="AU108" s="216" t="s">
        <v>84</v>
      </c>
      <c r="AV108" s="14" t="s">
        <v>84</v>
      </c>
      <c r="AW108" s="14" t="s">
        <v>35</v>
      </c>
      <c r="AX108" s="14" t="s">
        <v>74</v>
      </c>
      <c r="AY108" s="216" t="s">
        <v>128</v>
      </c>
    </row>
    <row r="109" spans="1:65" s="16" customFormat="1" ht="11.25">
      <c r="B109" s="231"/>
      <c r="C109" s="232"/>
      <c r="D109" s="194" t="s">
        <v>140</v>
      </c>
      <c r="E109" s="233" t="s">
        <v>21</v>
      </c>
      <c r="F109" s="234" t="s">
        <v>201</v>
      </c>
      <c r="G109" s="232"/>
      <c r="H109" s="235">
        <v>193.33</v>
      </c>
      <c r="I109" s="236"/>
      <c r="J109" s="232"/>
      <c r="K109" s="232"/>
      <c r="L109" s="237"/>
      <c r="M109" s="238"/>
      <c r="N109" s="239"/>
      <c r="O109" s="239"/>
      <c r="P109" s="239"/>
      <c r="Q109" s="239"/>
      <c r="R109" s="239"/>
      <c r="S109" s="239"/>
      <c r="T109" s="240"/>
      <c r="AT109" s="241" t="s">
        <v>140</v>
      </c>
      <c r="AU109" s="241" t="s">
        <v>84</v>
      </c>
      <c r="AV109" s="16" t="s">
        <v>151</v>
      </c>
      <c r="AW109" s="16" t="s">
        <v>35</v>
      </c>
      <c r="AX109" s="16" t="s">
        <v>74</v>
      </c>
      <c r="AY109" s="241" t="s">
        <v>128</v>
      </c>
    </row>
    <row r="110" spans="1:65" s="13" customFormat="1" ht="22.5">
      <c r="B110" s="196"/>
      <c r="C110" s="197"/>
      <c r="D110" s="194" t="s">
        <v>140</v>
      </c>
      <c r="E110" s="198" t="s">
        <v>21</v>
      </c>
      <c r="F110" s="199" t="s">
        <v>352</v>
      </c>
      <c r="G110" s="197"/>
      <c r="H110" s="198" t="s">
        <v>21</v>
      </c>
      <c r="I110" s="200"/>
      <c r="J110" s="197"/>
      <c r="K110" s="197"/>
      <c r="L110" s="201"/>
      <c r="M110" s="202"/>
      <c r="N110" s="203"/>
      <c r="O110" s="203"/>
      <c r="P110" s="203"/>
      <c r="Q110" s="203"/>
      <c r="R110" s="203"/>
      <c r="S110" s="203"/>
      <c r="T110" s="204"/>
      <c r="AT110" s="205" t="s">
        <v>140</v>
      </c>
      <c r="AU110" s="205" t="s">
        <v>84</v>
      </c>
      <c r="AV110" s="13" t="s">
        <v>82</v>
      </c>
      <c r="AW110" s="13" t="s">
        <v>35</v>
      </c>
      <c r="AX110" s="13" t="s">
        <v>74</v>
      </c>
      <c r="AY110" s="205" t="s">
        <v>128</v>
      </c>
    </row>
    <row r="111" spans="1:65" s="13" customFormat="1" ht="11.25">
      <c r="B111" s="196"/>
      <c r="C111" s="197"/>
      <c r="D111" s="194" t="s">
        <v>140</v>
      </c>
      <c r="E111" s="198" t="s">
        <v>21</v>
      </c>
      <c r="F111" s="199" t="s">
        <v>353</v>
      </c>
      <c r="G111" s="197"/>
      <c r="H111" s="198" t="s">
        <v>21</v>
      </c>
      <c r="I111" s="200"/>
      <c r="J111" s="197"/>
      <c r="K111" s="197"/>
      <c r="L111" s="201"/>
      <c r="M111" s="202"/>
      <c r="N111" s="203"/>
      <c r="O111" s="203"/>
      <c r="P111" s="203"/>
      <c r="Q111" s="203"/>
      <c r="R111" s="203"/>
      <c r="S111" s="203"/>
      <c r="T111" s="204"/>
      <c r="AT111" s="205" t="s">
        <v>140</v>
      </c>
      <c r="AU111" s="205" t="s">
        <v>84</v>
      </c>
      <c r="AV111" s="13" t="s">
        <v>82</v>
      </c>
      <c r="AW111" s="13" t="s">
        <v>35</v>
      </c>
      <c r="AX111" s="13" t="s">
        <v>74</v>
      </c>
      <c r="AY111" s="205" t="s">
        <v>128</v>
      </c>
    </row>
    <row r="112" spans="1:65" s="14" customFormat="1" ht="11.25">
      <c r="B112" s="206"/>
      <c r="C112" s="207"/>
      <c r="D112" s="194" t="s">
        <v>140</v>
      </c>
      <c r="E112" s="208" t="s">
        <v>21</v>
      </c>
      <c r="F112" s="209" t="s">
        <v>354</v>
      </c>
      <c r="G112" s="207"/>
      <c r="H112" s="210">
        <v>14.85</v>
      </c>
      <c r="I112" s="211"/>
      <c r="J112" s="207"/>
      <c r="K112" s="207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140</v>
      </c>
      <c r="AU112" s="216" t="s">
        <v>84</v>
      </c>
      <c r="AV112" s="14" t="s">
        <v>84</v>
      </c>
      <c r="AW112" s="14" t="s">
        <v>35</v>
      </c>
      <c r="AX112" s="14" t="s">
        <v>74</v>
      </c>
      <c r="AY112" s="216" t="s">
        <v>128</v>
      </c>
    </row>
    <row r="113" spans="1:65" s="13" customFormat="1" ht="11.25">
      <c r="B113" s="196"/>
      <c r="C113" s="197"/>
      <c r="D113" s="194" t="s">
        <v>140</v>
      </c>
      <c r="E113" s="198" t="s">
        <v>21</v>
      </c>
      <c r="F113" s="199" t="s">
        <v>355</v>
      </c>
      <c r="G113" s="197"/>
      <c r="H113" s="198" t="s">
        <v>21</v>
      </c>
      <c r="I113" s="200"/>
      <c r="J113" s="197"/>
      <c r="K113" s="197"/>
      <c r="L113" s="201"/>
      <c r="M113" s="202"/>
      <c r="N113" s="203"/>
      <c r="O113" s="203"/>
      <c r="P113" s="203"/>
      <c r="Q113" s="203"/>
      <c r="R113" s="203"/>
      <c r="S113" s="203"/>
      <c r="T113" s="204"/>
      <c r="AT113" s="205" t="s">
        <v>140</v>
      </c>
      <c r="AU113" s="205" t="s">
        <v>84</v>
      </c>
      <c r="AV113" s="13" t="s">
        <v>82</v>
      </c>
      <c r="AW113" s="13" t="s">
        <v>35</v>
      </c>
      <c r="AX113" s="13" t="s">
        <v>74</v>
      </c>
      <c r="AY113" s="205" t="s">
        <v>128</v>
      </c>
    </row>
    <row r="114" spans="1:65" s="14" customFormat="1" ht="11.25">
      <c r="B114" s="206"/>
      <c r="C114" s="207"/>
      <c r="D114" s="194" t="s">
        <v>140</v>
      </c>
      <c r="E114" s="208" t="s">
        <v>21</v>
      </c>
      <c r="F114" s="209" t="s">
        <v>356</v>
      </c>
      <c r="G114" s="207"/>
      <c r="H114" s="210">
        <v>24.131</v>
      </c>
      <c r="I114" s="211"/>
      <c r="J114" s="207"/>
      <c r="K114" s="207"/>
      <c r="L114" s="212"/>
      <c r="M114" s="213"/>
      <c r="N114" s="214"/>
      <c r="O114" s="214"/>
      <c r="P114" s="214"/>
      <c r="Q114" s="214"/>
      <c r="R114" s="214"/>
      <c r="S114" s="214"/>
      <c r="T114" s="215"/>
      <c r="AT114" s="216" t="s">
        <v>140</v>
      </c>
      <c r="AU114" s="216" t="s">
        <v>84</v>
      </c>
      <c r="AV114" s="14" t="s">
        <v>84</v>
      </c>
      <c r="AW114" s="14" t="s">
        <v>35</v>
      </c>
      <c r="AX114" s="14" t="s">
        <v>74</v>
      </c>
      <c r="AY114" s="216" t="s">
        <v>128</v>
      </c>
    </row>
    <row r="115" spans="1:65" s="14" customFormat="1" ht="11.25">
      <c r="B115" s="206"/>
      <c r="C115" s="207"/>
      <c r="D115" s="194" t="s">
        <v>140</v>
      </c>
      <c r="E115" s="208" t="s">
        <v>21</v>
      </c>
      <c r="F115" s="209" t="s">
        <v>357</v>
      </c>
      <c r="G115" s="207"/>
      <c r="H115" s="210">
        <v>9.3840000000000003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140</v>
      </c>
      <c r="AU115" s="216" t="s">
        <v>84</v>
      </c>
      <c r="AV115" s="14" t="s">
        <v>84</v>
      </c>
      <c r="AW115" s="14" t="s">
        <v>35</v>
      </c>
      <c r="AX115" s="14" t="s">
        <v>74</v>
      </c>
      <c r="AY115" s="216" t="s">
        <v>128</v>
      </c>
    </row>
    <row r="116" spans="1:65" s="13" customFormat="1" ht="11.25">
      <c r="B116" s="196"/>
      <c r="C116" s="197"/>
      <c r="D116" s="194" t="s">
        <v>140</v>
      </c>
      <c r="E116" s="198" t="s">
        <v>21</v>
      </c>
      <c r="F116" s="199" t="s">
        <v>358</v>
      </c>
      <c r="G116" s="197"/>
      <c r="H116" s="198" t="s">
        <v>21</v>
      </c>
      <c r="I116" s="200"/>
      <c r="J116" s="197"/>
      <c r="K116" s="197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140</v>
      </c>
      <c r="AU116" s="205" t="s">
        <v>84</v>
      </c>
      <c r="AV116" s="13" t="s">
        <v>82</v>
      </c>
      <c r="AW116" s="13" t="s">
        <v>35</v>
      </c>
      <c r="AX116" s="13" t="s">
        <v>74</v>
      </c>
      <c r="AY116" s="205" t="s">
        <v>128</v>
      </c>
    </row>
    <row r="117" spans="1:65" s="14" customFormat="1" ht="11.25">
      <c r="B117" s="206"/>
      <c r="C117" s="207"/>
      <c r="D117" s="194" t="s">
        <v>140</v>
      </c>
      <c r="E117" s="208" t="s">
        <v>21</v>
      </c>
      <c r="F117" s="209" t="s">
        <v>356</v>
      </c>
      <c r="G117" s="207"/>
      <c r="H117" s="210">
        <v>24.131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140</v>
      </c>
      <c r="AU117" s="216" t="s">
        <v>84</v>
      </c>
      <c r="AV117" s="14" t="s">
        <v>84</v>
      </c>
      <c r="AW117" s="14" t="s">
        <v>35</v>
      </c>
      <c r="AX117" s="14" t="s">
        <v>74</v>
      </c>
      <c r="AY117" s="216" t="s">
        <v>128</v>
      </c>
    </row>
    <row r="118" spans="1:65" s="14" customFormat="1" ht="11.25">
      <c r="B118" s="206"/>
      <c r="C118" s="207"/>
      <c r="D118" s="194" t="s">
        <v>140</v>
      </c>
      <c r="E118" s="208" t="s">
        <v>21</v>
      </c>
      <c r="F118" s="209" t="s">
        <v>359</v>
      </c>
      <c r="G118" s="207"/>
      <c r="H118" s="210">
        <v>2.681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140</v>
      </c>
      <c r="AU118" s="216" t="s">
        <v>84</v>
      </c>
      <c r="AV118" s="14" t="s">
        <v>84</v>
      </c>
      <c r="AW118" s="14" t="s">
        <v>35</v>
      </c>
      <c r="AX118" s="14" t="s">
        <v>74</v>
      </c>
      <c r="AY118" s="216" t="s">
        <v>128</v>
      </c>
    </row>
    <row r="119" spans="1:65" s="16" customFormat="1" ht="11.25">
      <c r="B119" s="231"/>
      <c r="C119" s="232"/>
      <c r="D119" s="194" t="s">
        <v>140</v>
      </c>
      <c r="E119" s="233" t="s">
        <v>21</v>
      </c>
      <c r="F119" s="234" t="s">
        <v>201</v>
      </c>
      <c r="G119" s="232"/>
      <c r="H119" s="235">
        <v>75.177000000000007</v>
      </c>
      <c r="I119" s="236"/>
      <c r="J119" s="232"/>
      <c r="K119" s="232"/>
      <c r="L119" s="237"/>
      <c r="M119" s="238"/>
      <c r="N119" s="239"/>
      <c r="O119" s="239"/>
      <c r="P119" s="239"/>
      <c r="Q119" s="239"/>
      <c r="R119" s="239"/>
      <c r="S119" s="239"/>
      <c r="T119" s="240"/>
      <c r="AT119" s="241" t="s">
        <v>140</v>
      </c>
      <c r="AU119" s="241" t="s">
        <v>84</v>
      </c>
      <c r="AV119" s="16" t="s">
        <v>151</v>
      </c>
      <c r="AW119" s="16" t="s">
        <v>35</v>
      </c>
      <c r="AX119" s="16" t="s">
        <v>74</v>
      </c>
      <c r="AY119" s="241" t="s">
        <v>128</v>
      </c>
    </row>
    <row r="120" spans="1:65" s="15" customFormat="1" ht="11.25">
      <c r="B120" s="217"/>
      <c r="C120" s="218"/>
      <c r="D120" s="194" t="s">
        <v>140</v>
      </c>
      <c r="E120" s="219" t="s">
        <v>21</v>
      </c>
      <c r="F120" s="220" t="s">
        <v>146</v>
      </c>
      <c r="G120" s="218"/>
      <c r="H120" s="221">
        <v>268.50700000000001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140</v>
      </c>
      <c r="AU120" s="227" t="s">
        <v>84</v>
      </c>
      <c r="AV120" s="15" t="s">
        <v>134</v>
      </c>
      <c r="AW120" s="15" t="s">
        <v>35</v>
      </c>
      <c r="AX120" s="15" t="s">
        <v>82</v>
      </c>
      <c r="AY120" s="227" t="s">
        <v>128</v>
      </c>
    </row>
    <row r="121" spans="1:65" s="2" customFormat="1" ht="44.25" customHeight="1">
      <c r="A121" s="36"/>
      <c r="B121" s="37"/>
      <c r="C121" s="176" t="s">
        <v>151</v>
      </c>
      <c r="D121" s="176" t="s">
        <v>130</v>
      </c>
      <c r="E121" s="177" t="s">
        <v>360</v>
      </c>
      <c r="F121" s="178" t="s">
        <v>361</v>
      </c>
      <c r="G121" s="179" t="s">
        <v>102</v>
      </c>
      <c r="H121" s="180">
        <v>20.414000000000001</v>
      </c>
      <c r="I121" s="181"/>
      <c r="J121" s="182">
        <f>ROUND(I121*H121,2)</f>
        <v>0</v>
      </c>
      <c r="K121" s="178" t="s">
        <v>133</v>
      </c>
      <c r="L121" s="41"/>
      <c r="M121" s="183" t="s">
        <v>21</v>
      </c>
      <c r="N121" s="184" t="s">
        <v>45</v>
      </c>
      <c r="O121" s="66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7" t="s">
        <v>134</v>
      </c>
      <c r="AT121" s="187" t="s">
        <v>130</v>
      </c>
      <c r="AU121" s="187" t="s">
        <v>84</v>
      </c>
      <c r="AY121" s="19" t="s">
        <v>128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19" t="s">
        <v>82</v>
      </c>
      <c r="BK121" s="188">
        <f>ROUND(I121*H121,2)</f>
        <v>0</v>
      </c>
      <c r="BL121" s="19" t="s">
        <v>134</v>
      </c>
      <c r="BM121" s="187" t="s">
        <v>362</v>
      </c>
    </row>
    <row r="122" spans="1:65" s="2" customFormat="1" ht="11.25">
      <c r="A122" s="36"/>
      <c r="B122" s="37"/>
      <c r="C122" s="38"/>
      <c r="D122" s="189" t="s">
        <v>136</v>
      </c>
      <c r="E122" s="38"/>
      <c r="F122" s="190" t="s">
        <v>363</v>
      </c>
      <c r="G122" s="38"/>
      <c r="H122" s="38"/>
      <c r="I122" s="191"/>
      <c r="J122" s="38"/>
      <c r="K122" s="38"/>
      <c r="L122" s="41"/>
      <c r="M122" s="192"/>
      <c r="N122" s="193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136</v>
      </c>
      <c r="AU122" s="19" t="s">
        <v>84</v>
      </c>
    </row>
    <row r="123" spans="1:65" s="2" customFormat="1" ht="19.5">
      <c r="A123" s="36"/>
      <c r="B123" s="37"/>
      <c r="C123" s="38"/>
      <c r="D123" s="194" t="s">
        <v>138</v>
      </c>
      <c r="E123" s="38"/>
      <c r="F123" s="195" t="s">
        <v>139</v>
      </c>
      <c r="G123" s="38"/>
      <c r="H123" s="38"/>
      <c r="I123" s="191"/>
      <c r="J123" s="38"/>
      <c r="K123" s="38"/>
      <c r="L123" s="41"/>
      <c r="M123" s="192"/>
      <c r="N123" s="193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138</v>
      </c>
      <c r="AU123" s="19" t="s">
        <v>84</v>
      </c>
    </row>
    <row r="124" spans="1:65" s="13" customFormat="1" ht="11.25">
      <c r="B124" s="196"/>
      <c r="C124" s="197"/>
      <c r="D124" s="194" t="s">
        <v>140</v>
      </c>
      <c r="E124" s="198" t="s">
        <v>21</v>
      </c>
      <c r="F124" s="199" t="s">
        <v>364</v>
      </c>
      <c r="G124" s="197"/>
      <c r="H124" s="198" t="s">
        <v>21</v>
      </c>
      <c r="I124" s="200"/>
      <c r="J124" s="197"/>
      <c r="K124" s="197"/>
      <c r="L124" s="201"/>
      <c r="M124" s="202"/>
      <c r="N124" s="203"/>
      <c r="O124" s="203"/>
      <c r="P124" s="203"/>
      <c r="Q124" s="203"/>
      <c r="R124" s="203"/>
      <c r="S124" s="203"/>
      <c r="T124" s="204"/>
      <c r="AT124" s="205" t="s">
        <v>140</v>
      </c>
      <c r="AU124" s="205" t="s">
        <v>84</v>
      </c>
      <c r="AV124" s="13" t="s">
        <v>82</v>
      </c>
      <c r="AW124" s="13" t="s">
        <v>35</v>
      </c>
      <c r="AX124" s="13" t="s">
        <v>74</v>
      </c>
      <c r="AY124" s="205" t="s">
        <v>128</v>
      </c>
    </row>
    <row r="125" spans="1:65" s="14" customFormat="1" ht="11.25">
      <c r="B125" s="206"/>
      <c r="C125" s="207"/>
      <c r="D125" s="194" t="s">
        <v>140</v>
      </c>
      <c r="E125" s="208" t="s">
        <v>21</v>
      </c>
      <c r="F125" s="209" t="s">
        <v>365</v>
      </c>
      <c r="G125" s="207"/>
      <c r="H125" s="210">
        <v>20.414000000000001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140</v>
      </c>
      <c r="AU125" s="216" t="s">
        <v>84</v>
      </c>
      <c r="AV125" s="14" t="s">
        <v>84</v>
      </c>
      <c r="AW125" s="14" t="s">
        <v>35</v>
      </c>
      <c r="AX125" s="14" t="s">
        <v>74</v>
      </c>
      <c r="AY125" s="216" t="s">
        <v>128</v>
      </c>
    </row>
    <row r="126" spans="1:65" s="15" customFormat="1" ht="11.25">
      <c r="B126" s="217"/>
      <c r="C126" s="218"/>
      <c r="D126" s="194" t="s">
        <v>140</v>
      </c>
      <c r="E126" s="219" t="s">
        <v>21</v>
      </c>
      <c r="F126" s="220" t="s">
        <v>146</v>
      </c>
      <c r="G126" s="218"/>
      <c r="H126" s="221">
        <v>20.414000000000001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140</v>
      </c>
      <c r="AU126" s="227" t="s">
        <v>84</v>
      </c>
      <c r="AV126" s="15" t="s">
        <v>134</v>
      </c>
      <c r="AW126" s="15" t="s">
        <v>35</v>
      </c>
      <c r="AX126" s="15" t="s">
        <v>82</v>
      </c>
      <c r="AY126" s="227" t="s">
        <v>128</v>
      </c>
    </row>
    <row r="127" spans="1:65" s="2" customFormat="1" ht="44.25" customHeight="1">
      <c r="A127" s="36"/>
      <c r="B127" s="37"/>
      <c r="C127" s="176" t="s">
        <v>134</v>
      </c>
      <c r="D127" s="176" t="s">
        <v>130</v>
      </c>
      <c r="E127" s="177" t="s">
        <v>366</v>
      </c>
      <c r="F127" s="178" t="s">
        <v>367</v>
      </c>
      <c r="G127" s="179" t="s">
        <v>102</v>
      </c>
      <c r="H127" s="180">
        <v>11.7</v>
      </c>
      <c r="I127" s="181"/>
      <c r="J127" s="182">
        <f>ROUND(I127*H127,2)</f>
        <v>0</v>
      </c>
      <c r="K127" s="178" t="s">
        <v>133</v>
      </c>
      <c r="L127" s="41"/>
      <c r="M127" s="183" t="s">
        <v>21</v>
      </c>
      <c r="N127" s="184" t="s">
        <v>45</v>
      </c>
      <c r="O127" s="66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7" t="s">
        <v>134</v>
      </c>
      <c r="AT127" s="187" t="s">
        <v>130</v>
      </c>
      <c r="AU127" s="187" t="s">
        <v>84</v>
      </c>
      <c r="AY127" s="19" t="s">
        <v>128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19" t="s">
        <v>82</v>
      </c>
      <c r="BK127" s="188">
        <f>ROUND(I127*H127,2)</f>
        <v>0</v>
      </c>
      <c r="BL127" s="19" t="s">
        <v>134</v>
      </c>
      <c r="BM127" s="187" t="s">
        <v>368</v>
      </c>
    </row>
    <row r="128" spans="1:65" s="2" customFormat="1" ht="11.25">
      <c r="A128" s="36"/>
      <c r="B128" s="37"/>
      <c r="C128" s="38"/>
      <c r="D128" s="189" t="s">
        <v>136</v>
      </c>
      <c r="E128" s="38"/>
      <c r="F128" s="190" t="s">
        <v>369</v>
      </c>
      <c r="G128" s="38"/>
      <c r="H128" s="38"/>
      <c r="I128" s="191"/>
      <c r="J128" s="38"/>
      <c r="K128" s="38"/>
      <c r="L128" s="41"/>
      <c r="M128" s="192"/>
      <c r="N128" s="193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136</v>
      </c>
      <c r="AU128" s="19" t="s">
        <v>84</v>
      </c>
    </row>
    <row r="129" spans="1:65" s="2" customFormat="1" ht="19.5">
      <c r="A129" s="36"/>
      <c r="B129" s="37"/>
      <c r="C129" s="38"/>
      <c r="D129" s="194" t="s">
        <v>138</v>
      </c>
      <c r="E129" s="38"/>
      <c r="F129" s="195" t="s">
        <v>139</v>
      </c>
      <c r="G129" s="38"/>
      <c r="H129" s="38"/>
      <c r="I129" s="191"/>
      <c r="J129" s="38"/>
      <c r="K129" s="38"/>
      <c r="L129" s="41"/>
      <c r="M129" s="192"/>
      <c r="N129" s="193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138</v>
      </c>
      <c r="AU129" s="19" t="s">
        <v>84</v>
      </c>
    </row>
    <row r="130" spans="1:65" s="13" customFormat="1" ht="11.25">
      <c r="B130" s="196"/>
      <c r="C130" s="197"/>
      <c r="D130" s="194" t="s">
        <v>140</v>
      </c>
      <c r="E130" s="198" t="s">
        <v>21</v>
      </c>
      <c r="F130" s="199" t="s">
        <v>370</v>
      </c>
      <c r="G130" s="197"/>
      <c r="H130" s="198" t="s">
        <v>21</v>
      </c>
      <c r="I130" s="200"/>
      <c r="J130" s="197"/>
      <c r="K130" s="197"/>
      <c r="L130" s="201"/>
      <c r="M130" s="202"/>
      <c r="N130" s="203"/>
      <c r="O130" s="203"/>
      <c r="P130" s="203"/>
      <c r="Q130" s="203"/>
      <c r="R130" s="203"/>
      <c r="S130" s="203"/>
      <c r="T130" s="204"/>
      <c r="AT130" s="205" t="s">
        <v>140</v>
      </c>
      <c r="AU130" s="205" t="s">
        <v>84</v>
      </c>
      <c r="AV130" s="13" t="s">
        <v>82</v>
      </c>
      <c r="AW130" s="13" t="s">
        <v>35</v>
      </c>
      <c r="AX130" s="13" t="s">
        <v>74</v>
      </c>
      <c r="AY130" s="205" t="s">
        <v>128</v>
      </c>
    </row>
    <row r="131" spans="1:65" s="14" customFormat="1" ht="11.25">
      <c r="B131" s="206"/>
      <c r="C131" s="207"/>
      <c r="D131" s="194" t="s">
        <v>140</v>
      </c>
      <c r="E131" s="208" t="s">
        <v>21</v>
      </c>
      <c r="F131" s="209" t="s">
        <v>371</v>
      </c>
      <c r="G131" s="207"/>
      <c r="H131" s="210">
        <v>11.7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140</v>
      </c>
      <c r="AU131" s="216" t="s">
        <v>84</v>
      </c>
      <c r="AV131" s="14" t="s">
        <v>84</v>
      </c>
      <c r="AW131" s="14" t="s">
        <v>35</v>
      </c>
      <c r="AX131" s="14" t="s">
        <v>74</v>
      </c>
      <c r="AY131" s="216" t="s">
        <v>128</v>
      </c>
    </row>
    <row r="132" spans="1:65" s="15" customFormat="1" ht="11.25">
      <c r="B132" s="217"/>
      <c r="C132" s="218"/>
      <c r="D132" s="194" t="s">
        <v>140</v>
      </c>
      <c r="E132" s="219" t="s">
        <v>21</v>
      </c>
      <c r="F132" s="220" t="s">
        <v>146</v>
      </c>
      <c r="G132" s="218"/>
      <c r="H132" s="221">
        <v>11.7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140</v>
      </c>
      <c r="AU132" s="227" t="s">
        <v>84</v>
      </c>
      <c r="AV132" s="15" t="s">
        <v>134</v>
      </c>
      <c r="AW132" s="15" t="s">
        <v>35</v>
      </c>
      <c r="AX132" s="15" t="s">
        <v>82</v>
      </c>
      <c r="AY132" s="227" t="s">
        <v>128</v>
      </c>
    </row>
    <row r="133" spans="1:65" s="2" customFormat="1" ht="21.75" customHeight="1">
      <c r="A133" s="36"/>
      <c r="B133" s="37"/>
      <c r="C133" s="176" t="s">
        <v>161</v>
      </c>
      <c r="D133" s="176" t="s">
        <v>130</v>
      </c>
      <c r="E133" s="177" t="s">
        <v>372</v>
      </c>
      <c r="F133" s="178" t="s">
        <v>373</v>
      </c>
      <c r="G133" s="179" t="s">
        <v>102</v>
      </c>
      <c r="H133" s="180">
        <v>44</v>
      </c>
      <c r="I133" s="181"/>
      <c r="J133" s="182">
        <f>ROUND(I133*H133,2)</f>
        <v>0</v>
      </c>
      <c r="K133" s="178" t="s">
        <v>133</v>
      </c>
      <c r="L133" s="41"/>
      <c r="M133" s="183" t="s">
        <v>21</v>
      </c>
      <c r="N133" s="184" t="s">
        <v>45</v>
      </c>
      <c r="O133" s="66"/>
      <c r="P133" s="185">
        <f>O133*H133</f>
        <v>0</v>
      </c>
      <c r="Q133" s="185">
        <v>0</v>
      </c>
      <c r="R133" s="185">
        <f>Q133*H133</f>
        <v>0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134</v>
      </c>
      <c r="AT133" s="187" t="s">
        <v>130</v>
      </c>
      <c r="AU133" s="187" t="s">
        <v>84</v>
      </c>
      <c r="AY133" s="19" t="s">
        <v>128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19" t="s">
        <v>82</v>
      </c>
      <c r="BK133" s="188">
        <f>ROUND(I133*H133,2)</f>
        <v>0</v>
      </c>
      <c r="BL133" s="19" t="s">
        <v>134</v>
      </c>
      <c r="BM133" s="187" t="s">
        <v>374</v>
      </c>
    </row>
    <row r="134" spans="1:65" s="2" customFormat="1" ht="11.25">
      <c r="A134" s="36"/>
      <c r="B134" s="37"/>
      <c r="C134" s="38"/>
      <c r="D134" s="189" t="s">
        <v>136</v>
      </c>
      <c r="E134" s="38"/>
      <c r="F134" s="190" t="s">
        <v>375</v>
      </c>
      <c r="G134" s="38"/>
      <c r="H134" s="38"/>
      <c r="I134" s="191"/>
      <c r="J134" s="38"/>
      <c r="K134" s="38"/>
      <c r="L134" s="41"/>
      <c r="M134" s="192"/>
      <c r="N134" s="193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136</v>
      </c>
      <c r="AU134" s="19" t="s">
        <v>84</v>
      </c>
    </row>
    <row r="135" spans="1:65" s="2" customFormat="1" ht="19.5">
      <c r="A135" s="36"/>
      <c r="B135" s="37"/>
      <c r="C135" s="38"/>
      <c r="D135" s="194" t="s">
        <v>138</v>
      </c>
      <c r="E135" s="38"/>
      <c r="F135" s="195" t="s">
        <v>139</v>
      </c>
      <c r="G135" s="38"/>
      <c r="H135" s="38"/>
      <c r="I135" s="191"/>
      <c r="J135" s="38"/>
      <c r="K135" s="38"/>
      <c r="L135" s="41"/>
      <c r="M135" s="192"/>
      <c r="N135" s="193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138</v>
      </c>
      <c r="AU135" s="19" t="s">
        <v>84</v>
      </c>
    </row>
    <row r="136" spans="1:65" s="14" customFormat="1" ht="11.25">
      <c r="B136" s="206"/>
      <c r="C136" s="207"/>
      <c r="D136" s="194" t="s">
        <v>140</v>
      </c>
      <c r="E136" s="208" t="s">
        <v>21</v>
      </c>
      <c r="F136" s="209" t="s">
        <v>376</v>
      </c>
      <c r="G136" s="207"/>
      <c r="H136" s="210">
        <v>38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140</v>
      </c>
      <c r="AU136" s="216" t="s">
        <v>84</v>
      </c>
      <c r="AV136" s="14" t="s">
        <v>84</v>
      </c>
      <c r="AW136" s="14" t="s">
        <v>35</v>
      </c>
      <c r="AX136" s="14" t="s">
        <v>74</v>
      </c>
      <c r="AY136" s="216" t="s">
        <v>128</v>
      </c>
    </row>
    <row r="137" spans="1:65" s="14" customFormat="1" ht="11.25">
      <c r="B137" s="206"/>
      <c r="C137" s="207"/>
      <c r="D137" s="194" t="s">
        <v>140</v>
      </c>
      <c r="E137" s="208" t="s">
        <v>21</v>
      </c>
      <c r="F137" s="209" t="s">
        <v>377</v>
      </c>
      <c r="G137" s="207"/>
      <c r="H137" s="210">
        <v>6</v>
      </c>
      <c r="I137" s="211"/>
      <c r="J137" s="207"/>
      <c r="K137" s="207"/>
      <c r="L137" s="212"/>
      <c r="M137" s="213"/>
      <c r="N137" s="214"/>
      <c r="O137" s="214"/>
      <c r="P137" s="214"/>
      <c r="Q137" s="214"/>
      <c r="R137" s="214"/>
      <c r="S137" s="214"/>
      <c r="T137" s="215"/>
      <c r="AT137" s="216" t="s">
        <v>140</v>
      </c>
      <c r="AU137" s="216" t="s">
        <v>84</v>
      </c>
      <c r="AV137" s="14" t="s">
        <v>84</v>
      </c>
      <c r="AW137" s="14" t="s">
        <v>35</v>
      </c>
      <c r="AX137" s="14" t="s">
        <v>74</v>
      </c>
      <c r="AY137" s="216" t="s">
        <v>128</v>
      </c>
    </row>
    <row r="138" spans="1:65" s="15" customFormat="1" ht="11.25">
      <c r="B138" s="217"/>
      <c r="C138" s="218"/>
      <c r="D138" s="194" t="s">
        <v>140</v>
      </c>
      <c r="E138" s="219" t="s">
        <v>21</v>
      </c>
      <c r="F138" s="220" t="s">
        <v>146</v>
      </c>
      <c r="G138" s="218"/>
      <c r="H138" s="221">
        <v>44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140</v>
      </c>
      <c r="AU138" s="227" t="s">
        <v>84</v>
      </c>
      <c r="AV138" s="15" t="s">
        <v>134</v>
      </c>
      <c r="AW138" s="15" t="s">
        <v>35</v>
      </c>
      <c r="AX138" s="15" t="s">
        <v>82</v>
      </c>
      <c r="AY138" s="227" t="s">
        <v>128</v>
      </c>
    </row>
    <row r="139" spans="1:65" s="2" customFormat="1" ht="44.25" customHeight="1">
      <c r="A139" s="36"/>
      <c r="B139" s="37"/>
      <c r="C139" s="176" t="s">
        <v>167</v>
      </c>
      <c r="D139" s="176" t="s">
        <v>130</v>
      </c>
      <c r="E139" s="177" t="s">
        <v>378</v>
      </c>
      <c r="F139" s="178" t="s">
        <v>379</v>
      </c>
      <c r="G139" s="179" t="s">
        <v>102</v>
      </c>
      <c r="H139" s="180">
        <v>90.9</v>
      </c>
      <c r="I139" s="181"/>
      <c r="J139" s="182">
        <f>ROUND(I139*H139,2)</f>
        <v>0</v>
      </c>
      <c r="K139" s="178" t="s">
        <v>133</v>
      </c>
      <c r="L139" s="41"/>
      <c r="M139" s="183" t="s">
        <v>21</v>
      </c>
      <c r="N139" s="184" t="s">
        <v>45</v>
      </c>
      <c r="O139" s="66"/>
      <c r="P139" s="185">
        <f>O139*H139</f>
        <v>0</v>
      </c>
      <c r="Q139" s="185">
        <v>0</v>
      </c>
      <c r="R139" s="185">
        <f>Q139*H139</f>
        <v>0</v>
      </c>
      <c r="S139" s="185">
        <v>0</v>
      </c>
      <c r="T139" s="186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87" t="s">
        <v>134</v>
      </c>
      <c r="AT139" s="187" t="s">
        <v>130</v>
      </c>
      <c r="AU139" s="187" t="s">
        <v>84</v>
      </c>
      <c r="AY139" s="19" t="s">
        <v>128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19" t="s">
        <v>82</v>
      </c>
      <c r="BK139" s="188">
        <f>ROUND(I139*H139,2)</f>
        <v>0</v>
      </c>
      <c r="BL139" s="19" t="s">
        <v>134</v>
      </c>
      <c r="BM139" s="187" t="s">
        <v>380</v>
      </c>
    </row>
    <row r="140" spans="1:65" s="2" customFormat="1" ht="11.25">
      <c r="A140" s="36"/>
      <c r="B140" s="37"/>
      <c r="C140" s="38"/>
      <c r="D140" s="189" t="s">
        <v>136</v>
      </c>
      <c r="E140" s="38"/>
      <c r="F140" s="190" t="s">
        <v>381</v>
      </c>
      <c r="G140" s="38"/>
      <c r="H140" s="38"/>
      <c r="I140" s="191"/>
      <c r="J140" s="38"/>
      <c r="K140" s="38"/>
      <c r="L140" s="41"/>
      <c r="M140" s="192"/>
      <c r="N140" s="193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136</v>
      </c>
      <c r="AU140" s="19" t="s">
        <v>84</v>
      </c>
    </row>
    <row r="141" spans="1:65" s="2" customFormat="1" ht="19.5">
      <c r="A141" s="36"/>
      <c r="B141" s="37"/>
      <c r="C141" s="38"/>
      <c r="D141" s="194" t="s">
        <v>138</v>
      </c>
      <c r="E141" s="38"/>
      <c r="F141" s="195" t="s">
        <v>139</v>
      </c>
      <c r="G141" s="38"/>
      <c r="H141" s="38"/>
      <c r="I141" s="191"/>
      <c r="J141" s="38"/>
      <c r="K141" s="38"/>
      <c r="L141" s="41"/>
      <c r="M141" s="192"/>
      <c r="N141" s="193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138</v>
      </c>
      <c r="AU141" s="19" t="s">
        <v>84</v>
      </c>
    </row>
    <row r="142" spans="1:65" s="13" customFormat="1" ht="11.25">
      <c r="B142" s="196"/>
      <c r="C142" s="197"/>
      <c r="D142" s="194" t="s">
        <v>140</v>
      </c>
      <c r="E142" s="198" t="s">
        <v>21</v>
      </c>
      <c r="F142" s="199" t="s">
        <v>382</v>
      </c>
      <c r="G142" s="197"/>
      <c r="H142" s="198" t="s">
        <v>21</v>
      </c>
      <c r="I142" s="200"/>
      <c r="J142" s="197"/>
      <c r="K142" s="197"/>
      <c r="L142" s="201"/>
      <c r="M142" s="202"/>
      <c r="N142" s="203"/>
      <c r="O142" s="203"/>
      <c r="P142" s="203"/>
      <c r="Q142" s="203"/>
      <c r="R142" s="203"/>
      <c r="S142" s="203"/>
      <c r="T142" s="204"/>
      <c r="AT142" s="205" t="s">
        <v>140</v>
      </c>
      <c r="AU142" s="205" t="s">
        <v>84</v>
      </c>
      <c r="AV142" s="13" t="s">
        <v>82</v>
      </c>
      <c r="AW142" s="13" t="s">
        <v>35</v>
      </c>
      <c r="AX142" s="13" t="s">
        <v>74</v>
      </c>
      <c r="AY142" s="205" t="s">
        <v>128</v>
      </c>
    </row>
    <row r="143" spans="1:65" s="14" customFormat="1" ht="33.75">
      <c r="B143" s="206"/>
      <c r="C143" s="207"/>
      <c r="D143" s="194" t="s">
        <v>140</v>
      </c>
      <c r="E143" s="208" t="s">
        <v>21</v>
      </c>
      <c r="F143" s="209" t="s">
        <v>383</v>
      </c>
      <c r="G143" s="207"/>
      <c r="H143" s="210">
        <v>22.452999999999999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140</v>
      </c>
      <c r="AU143" s="216" t="s">
        <v>84</v>
      </c>
      <c r="AV143" s="14" t="s">
        <v>84</v>
      </c>
      <c r="AW143" s="14" t="s">
        <v>35</v>
      </c>
      <c r="AX143" s="14" t="s">
        <v>74</v>
      </c>
      <c r="AY143" s="216" t="s">
        <v>128</v>
      </c>
    </row>
    <row r="144" spans="1:65" s="16" customFormat="1" ht="11.25">
      <c r="B144" s="231"/>
      <c r="C144" s="232"/>
      <c r="D144" s="194" t="s">
        <v>140</v>
      </c>
      <c r="E144" s="233" t="s">
        <v>21</v>
      </c>
      <c r="F144" s="234" t="s">
        <v>201</v>
      </c>
      <c r="G144" s="232"/>
      <c r="H144" s="235">
        <v>22.452999999999999</v>
      </c>
      <c r="I144" s="236"/>
      <c r="J144" s="232"/>
      <c r="K144" s="232"/>
      <c r="L144" s="237"/>
      <c r="M144" s="238"/>
      <c r="N144" s="239"/>
      <c r="O144" s="239"/>
      <c r="P144" s="239"/>
      <c r="Q144" s="239"/>
      <c r="R144" s="239"/>
      <c r="S144" s="239"/>
      <c r="T144" s="240"/>
      <c r="AT144" s="241" t="s">
        <v>140</v>
      </c>
      <c r="AU144" s="241" t="s">
        <v>84</v>
      </c>
      <c r="AV144" s="16" t="s">
        <v>151</v>
      </c>
      <c r="AW144" s="16" t="s">
        <v>35</v>
      </c>
      <c r="AX144" s="16" t="s">
        <v>74</v>
      </c>
      <c r="AY144" s="241" t="s">
        <v>128</v>
      </c>
    </row>
    <row r="145" spans="1:65" s="13" customFormat="1" ht="33.75">
      <c r="B145" s="196"/>
      <c r="C145" s="197"/>
      <c r="D145" s="194" t="s">
        <v>140</v>
      </c>
      <c r="E145" s="198" t="s">
        <v>21</v>
      </c>
      <c r="F145" s="199" t="s">
        <v>384</v>
      </c>
      <c r="G145" s="197"/>
      <c r="H145" s="198" t="s">
        <v>21</v>
      </c>
      <c r="I145" s="200"/>
      <c r="J145" s="197"/>
      <c r="K145" s="197"/>
      <c r="L145" s="201"/>
      <c r="M145" s="202"/>
      <c r="N145" s="203"/>
      <c r="O145" s="203"/>
      <c r="P145" s="203"/>
      <c r="Q145" s="203"/>
      <c r="R145" s="203"/>
      <c r="S145" s="203"/>
      <c r="T145" s="204"/>
      <c r="AT145" s="205" t="s">
        <v>140</v>
      </c>
      <c r="AU145" s="205" t="s">
        <v>84</v>
      </c>
      <c r="AV145" s="13" t="s">
        <v>82</v>
      </c>
      <c r="AW145" s="13" t="s">
        <v>35</v>
      </c>
      <c r="AX145" s="13" t="s">
        <v>74</v>
      </c>
      <c r="AY145" s="205" t="s">
        <v>128</v>
      </c>
    </row>
    <row r="146" spans="1:65" s="13" customFormat="1" ht="22.5">
      <c r="B146" s="196"/>
      <c r="C146" s="197"/>
      <c r="D146" s="194" t="s">
        <v>140</v>
      </c>
      <c r="E146" s="198" t="s">
        <v>21</v>
      </c>
      <c r="F146" s="199" t="s">
        <v>385</v>
      </c>
      <c r="G146" s="197"/>
      <c r="H146" s="198" t="s">
        <v>21</v>
      </c>
      <c r="I146" s="200"/>
      <c r="J146" s="197"/>
      <c r="K146" s="197"/>
      <c r="L146" s="201"/>
      <c r="M146" s="202"/>
      <c r="N146" s="203"/>
      <c r="O146" s="203"/>
      <c r="P146" s="203"/>
      <c r="Q146" s="203"/>
      <c r="R146" s="203"/>
      <c r="S146" s="203"/>
      <c r="T146" s="204"/>
      <c r="AT146" s="205" t="s">
        <v>140</v>
      </c>
      <c r="AU146" s="205" t="s">
        <v>84</v>
      </c>
      <c r="AV146" s="13" t="s">
        <v>82</v>
      </c>
      <c r="AW146" s="13" t="s">
        <v>35</v>
      </c>
      <c r="AX146" s="13" t="s">
        <v>74</v>
      </c>
      <c r="AY146" s="205" t="s">
        <v>128</v>
      </c>
    </row>
    <row r="147" spans="1:65" s="13" customFormat="1" ht="22.5">
      <c r="B147" s="196"/>
      <c r="C147" s="197"/>
      <c r="D147" s="194" t="s">
        <v>140</v>
      </c>
      <c r="E147" s="198" t="s">
        <v>21</v>
      </c>
      <c r="F147" s="199" t="s">
        <v>386</v>
      </c>
      <c r="G147" s="197"/>
      <c r="H147" s="198" t="s">
        <v>21</v>
      </c>
      <c r="I147" s="200"/>
      <c r="J147" s="197"/>
      <c r="K147" s="197"/>
      <c r="L147" s="201"/>
      <c r="M147" s="202"/>
      <c r="N147" s="203"/>
      <c r="O147" s="203"/>
      <c r="P147" s="203"/>
      <c r="Q147" s="203"/>
      <c r="R147" s="203"/>
      <c r="S147" s="203"/>
      <c r="T147" s="204"/>
      <c r="AT147" s="205" t="s">
        <v>140</v>
      </c>
      <c r="AU147" s="205" t="s">
        <v>84</v>
      </c>
      <c r="AV147" s="13" t="s">
        <v>82</v>
      </c>
      <c r="AW147" s="13" t="s">
        <v>35</v>
      </c>
      <c r="AX147" s="13" t="s">
        <v>74</v>
      </c>
      <c r="AY147" s="205" t="s">
        <v>128</v>
      </c>
    </row>
    <row r="148" spans="1:65" s="14" customFormat="1" ht="11.25">
      <c r="B148" s="206"/>
      <c r="C148" s="207"/>
      <c r="D148" s="194" t="s">
        <v>140</v>
      </c>
      <c r="E148" s="208" t="s">
        <v>21</v>
      </c>
      <c r="F148" s="209" t="s">
        <v>387</v>
      </c>
      <c r="G148" s="207"/>
      <c r="H148" s="210">
        <v>211.376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140</v>
      </c>
      <c r="AU148" s="216" t="s">
        <v>84</v>
      </c>
      <c r="AV148" s="14" t="s">
        <v>84</v>
      </c>
      <c r="AW148" s="14" t="s">
        <v>35</v>
      </c>
      <c r="AX148" s="14" t="s">
        <v>74</v>
      </c>
      <c r="AY148" s="216" t="s">
        <v>128</v>
      </c>
    </row>
    <row r="149" spans="1:65" s="13" customFormat="1" ht="11.25">
      <c r="B149" s="196"/>
      <c r="C149" s="197"/>
      <c r="D149" s="194" t="s">
        <v>140</v>
      </c>
      <c r="E149" s="198" t="s">
        <v>21</v>
      </c>
      <c r="F149" s="199" t="s">
        <v>388</v>
      </c>
      <c r="G149" s="197"/>
      <c r="H149" s="198" t="s">
        <v>21</v>
      </c>
      <c r="I149" s="200"/>
      <c r="J149" s="197"/>
      <c r="K149" s="197"/>
      <c r="L149" s="201"/>
      <c r="M149" s="202"/>
      <c r="N149" s="203"/>
      <c r="O149" s="203"/>
      <c r="P149" s="203"/>
      <c r="Q149" s="203"/>
      <c r="R149" s="203"/>
      <c r="S149" s="203"/>
      <c r="T149" s="204"/>
      <c r="AT149" s="205" t="s">
        <v>140</v>
      </c>
      <c r="AU149" s="205" t="s">
        <v>84</v>
      </c>
      <c r="AV149" s="13" t="s">
        <v>82</v>
      </c>
      <c r="AW149" s="13" t="s">
        <v>35</v>
      </c>
      <c r="AX149" s="13" t="s">
        <v>74</v>
      </c>
      <c r="AY149" s="205" t="s">
        <v>128</v>
      </c>
    </row>
    <row r="150" spans="1:65" s="14" customFormat="1" ht="11.25">
      <c r="B150" s="206"/>
      <c r="C150" s="207"/>
      <c r="D150" s="194" t="s">
        <v>140</v>
      </c>
      <c r="E150" s="208" t="s">
        <v>21</v>
      </c>
      <c r="F150" s="209" t="s">
        <v>389</v>
      </c>
      <c r="G150" s="207"/>
      <c r="H150" s="210">
        <v>-97.375</v>
      </c>
      <c r="I150" s="211"/>
      <c r="J150" s="207"/>
      <c r="K150" s="207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140</v>
      </c>
      <c r="AU150" s="216" t="s">
        <v>84</v>
      </c>
      <c r="AV150" s="14" t="s">
        <v>84</v>
      </c>
      <c r="AW150" s="14" t="s">
        <v>35</v>
      </c>
      <c r="AX150" s="14" t="s">
        <v>74</v>
      </c>
      <c r="AY150" s="216" t="s">
        <v>128</v>
      </c>
    </row>
    <row r="151" spans="1:65" s="13" customFormat="1" ht="11.25">
      <c r="B151" s="196"/>
      <c r="C151" s="197"/>
      <c r="D151" s="194" t="s">
        <v>140</v>
      </c>
      <c r="E151" s="198" t="s">
        <v>21</v>
      </c>
      <c r="F151" s="199" t="s">
        <v>390</v>
      </c>
      <c r="G151" s="197"/>
      <c r="H151" s="198" t="s">
        <v>21</v>
      </c>
      <c r="I151" s="200"/>
      <c r="J151" s="197"/>
      <c r="K151" s="197"/>
      <c r="L151" s="201"/>
      <c r="M151" s="202"/>
      <c r="N151" s="203"/>
      <c r="O151" s="203"/>
      <c r="P151" s="203"/>
      <c r="Q151" s="203"/>
      <c r="R151" s="203"/>
      <c r="S151" s="203"/>
      <c r="T151" s="204"/>
      <c r="AT151" s="205" t="s">
        <v>140</v>
      </c>
      <c r="AU151" s="205" t="s">
        <v>84</v>
      </c>
      <c r="AV151" s="13" t="s">
        <v>82</v>
      </c>
      <c r="AW151" s="13" t="s">
        <v>35</v>
      </c>
      <c r="AX151" s="13" t="s">
        <v>74</v>
      </c>
      <c r="AY151" s="205" t="s">
        <v>128</v>
      </c>
    </row>
    <row r="152" spans="1:65" s="14" customFormat="1" ht="11.25">
      <c r="B152" s="206"/>
      <c r="C152" s="207"/>
      <c r="D152" s="194" t="s">
        <v>140</v>
      </c>
      <c r="E152" s="208" t="s">
        <v>21</v>
      </c>
      <c r="F152" s="209" t="s">
        <v>391</v>
      </c>
      <c r="G152" s="207"/>
      <c r="H152" s="210">
        <v>-15.17</v>
      </c>
      <c r="I152" s="211"/>
      <c r="J152" s="207"/>
      <c r="K152" s="207"/>
      <c r="L152" s="212"/>
      <c r="M152" s="213"/>
      <c r="N152" s="214"/>
      <c r="O152" s="214"/>
      <c r="P152" s="214"/>
      <c r="Q152" s="214"/>
      <c r="R152" s="214"/>
      <c r="S152" s="214"/>
      <c r="T152" s="215"/>
      <c r="AT152" s="216" t="s">
        <v>140</v>
      </c>
      <c r="AU152" s="216" t="s">
        <v>84</v>
      </c>
      <c r="AV152" s="14" t="s">
        <v>84</v>
      </c>
      <c r="AW152" s="14" t="s">
        <v>35</v>
      </c>
      <c r="AX152" s="14" t="s">
        <v>74</v>
      </c>
      <c r="AY152" s="216" t="s">
        <v>128</v>
      </c>
    </row>
    <row r="153" spans="1:65" s="13" customFormat="1" ht="11.25">
      <c r="B153" s="196"/>
      <c r="C153" s="197"/>
      <c r="D153" s="194" t="s">
        <v>140</v>
      </c>
      <c r="E153" s="198" t="s">
        <v>21</v>
      </c>
      <c r="F153" s="199" t="s">
        <v>392</v>
      </c>
      <c r="G153" s="197"/>
      <c r="H153" s="198" t="s">
        <v>21</v>
      </c>
      <c r="I153" s="200"/>
      <c r="J153" s="197"/>
      <c r="K153" s="197"/>
      <c r="L153" s="201"/>
      <c r="M153" s="202"/>
      <c r="N153" s="203"/>
      <c r="O153" s="203"/>
      <c r="P153" s="203"/>
      <c r="Q153" s="203"/>
      <c r="R153" s="203"/>
      <c r="S153" s="203"/>
      <c r="T153" s="204"/>
      <c r="AT153" s="205" t="s">
        <v>140</v>
      </c>
      <c r="AU153" s="205" t="s">
        <v>84</v>
      </c>
      <c r="AV153" s="13" t="s">
        <v>82</v>
      </c>
      <c r="AW153" s="13" t="s">
        <v>35</v>
      </c>
      <c r="AX153" s="13" t="s">
        <v>74</v>
      </c>
      <c r="AY153" s="205" t="s">
        <v>128</v>
      </c>
    </row>
    <row r="154" spans="1:65" s="14" customFormat="1" ht="11.25">
      <c r="B154" s="206"/>
      <c r="C154" s="207"/>
      <c r="D154" s="194" t="s">
        <v>140</v>
      </c>
      <c r="E154" s="208" t="s">
        <v>21</v>
      </c>
      <c r="F154" s="209" t="s">
        <v>393</v>
      </c>
      <c r="G154" s="207"/>
      <c r="H154" s="210">
        <v>-30.384</v>
      </c>
      <c r="I154" s="211"/>
      <c r="J154" s="207"/>
      <c r="K154" s="207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140</v>
      </c>
      <c r="AU154" s="216" t="s">
        <v>84</v>
      </c>
      <c r="AV154" s="14" t="s">
        <v>84</v>
      </c>
      <c r="AW154" s="14" t="s">
        <v>35</v>
      </c>
      <c r="AX154" s="14" t="s">
        <v>74</v>
      </c>
      <c r="AY154" s="216" t="s">
        <v>128</v>
      </c>
    </row>
    <row r="155" spans="1:65" s="16" customFormat="1" ht="11.25">
      <c r="B155" s="231"/>
      <c r="C155" s="232"/>
      <c r="D155" s="194" t="s">
        <v>140</v>
      </c>
      <c r="E155" s="233" t="s">
        <v>21</v>
      </c>
      <c r="F155" s="234" t="s">
        <v>201</v>
      </c>
      <c r="G155" s="232"/>
      <c r="H155" s="235">
        <v>68.447000000000003</v>
      </c>
      <c r="I155" s="236"/>
      <c r="J155" s="232"/>
      <c r="K155" s="232"/>
      <c r="L155" s="237"/>
      <c r="M155" s="238"/>
      <c r="N155" s="239"/>
      <c r="O155" s="239"/>
      <c r="P155" s="239"/>
      <c r="Q155" s="239"/>
      <c r="R155" s="239"/>
      <c r="S155" s="239"/>
      <c r="T155" s="240"/>
      <c r="AT155" s="241" t="s">
        <v>140</v>
      </c>
      <c r="AU155" s="241" t="s">
        <v>84</v>
      </c>
      <c r="AV155" s="16" t="s">
        <v>151</v>
      </c>
      <c r="AW155" s="16" t="s">
        <v>35</v>
      </c>
      <c r="AX155" s="16" t="s">
        <v>74</v>
      </c>
      <c r="AY155" s="241" t="s">
        <v>128</v>
      </c>
    </row>
    <row r="156" spans="1:65" s="15" customFormat="1" ht="11.25">
      <c r="B156" s="217"/>
      <c r="C156" s="218"/>
      <c r="D156" s="194" t="s">
        <v>140</v>
      </c>
      <c r="E156" s="219" t="s">
        <v>21</v>
      </c>
      <c r="F156" s="220" t="s">
        <v>146</v>
      </c>
      <c r="G156" s="218"/>
      <c r="H156" s="221">
        <v>90.9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140</v>
      </c>
      <c r="AU156" s="227" t="s">
        <v>84</v>
      </c>
      <c r="AV156" s="15" t="s">
        <v>134</v>
      </c>
      <c r="AW156" s="15" t="s">
        <v>35</v>
      </c>
      <c r="AX156" s="15" t="s">
        <v>82</v>
      </c>
      <c r="AY156" s="227" t="s">
        <v>128</v>
      </c>
    </row>
    <row r="157" spans="1:65" s="13" customFormat="1" ht="11.25">
      <c r="B157" s="196"/>
      <c r="C157" s="197"/>
      <c r="D157" s="194" t="s">
        <v>140</v>
      </c>
      <c r="E157" s="198" t="s">
        <v>21</v>
      </c>
      <c r="F157" s="199" t="s">
        <v>394</v>
      </c>
      <c r="G157" s="197"/>
      <c r="H157" s="198" t="s">
        <v>21</v>
      </c>
      <c r="I157" s="200"/>
      <c r="J157" s="197"/>
      <c r="K157" s="197"/>
      <c r="L157" s="201"/>
      <c r="M157" s="202"/>
      <c r="N157" s="203"/>
      <c r="O157" s="203"/>
      <c r="P157" s="203"/>
      <c r="Q157" s="203"/>
      <c r="R157" s="203"/>
      <c r="S157" s="203"/>
      <c r="T157" s="204"/>
      <c r="AT157" s="205" t="s">
        <v>140</v>
      </c>
      <c r="AU157" s="205" t="s">
        <v>84</v>
      </c>
      <c r="AV157" s="13" t="s">
        <v>82</v>
      </c>
      <c r="AW157" s="13" t="s">
        <v>35</v>
      </c>
      <c r="AX157" s="13" t="s">
        <v>74</v>
      </c>
      <c r="AY157" s="205" t="s">
        <v>128</v>
      </c>
    </row>
    <row r="158" spans="1:65" s="14" customFormat="1" ht="11.25">
      <c r="B158" s="206"/>
      <c r="C158" s="207"/>
      <c r="D158" s="194" t="s">
        <v>140</v>
      </c>
      <c r="E158" s="208" t="s">
        <v>21</v>
      </c>
      <c r="F158" s="209" t="s">
        <v>395</v>
      </c>
      <c r="G158" s="207"/>
      <c r="H158" s="210">
        <v>209.721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140</v>
      </c>
      <c r="AU158" s="216" t="s">
        <v>84</v>
      </c>
      <c r="AV158" s="14" t="s">
        <v>84</v>
      </c>
      <c r="AW158" s="14" t="s">
        <v>35</v>
      </c>
      <c r="AX158" s="14" t="s">
        <v>74</v>
      </c>
      <c r="AY158" s="216" t="s">
        <v>128</v>
      </c>
    </row>
    <row r="159" spans="1:65" s="12" customFormat="1" ht="22.9" customHeight="1">
      <c r="B159" s="160"/>
      <c r="C159" s="161"/>
      <c r="D159" s="162" t="s">
        <v>73</v>
      </c>
      <c r="E159" s="174" t="s">
        <v>84</v>
      </c>
      <c r="F159" s="174" t="s">
        <v>396</v>
      </c>
      <c r="G159" s="161"/>
      <c r="H159" s="161"/>
      <c r="I159" s="164"/>
      <c r="J159" s="175">
        <f>BK159</f>
        <v>0</v>
      </c>
      <c r="K159" s="161"/>
      <c r="L159" s="166"/>
      <c r="M159" s="167"/>
      <c r="N159" s="168"/>
      <c r="O159" s="168"/>
      <c r="P159" s="169">
        <f>SUM(P160:P168)</f>
        <v>0</v>
      </c>
      <c r="Q159" s="168"/>
      <c r="R159" s="169">
        <f>SUM(R160:R168)</f>
        <v>3.95E-2</v>
      </c>
      <c r="S159" s="168"/>
      <c r="T159" s="170">
        <f>SUM(T160:T168)</f>
        <v>0</v>
      </c>
      <c r="AR159" s="171" t="s">
        <v>82</v>
      </c>
      <c r="AT159" s="172" t="s">
        <v>73</v>
      </c>
      <c r="AU159" s="172" t="s">
        <v>82</v>
      </c>
      <c r="AY159" s="171" t="s">
        <v>128</v>
      </c>
      <c r="BK159" s="173">
        <f>SUM(BK160:BK168)</f>
        <v>0</v>
      </c>
    </row>
    <row r="160" spans="1:65" s="2" customFormat="1" ht="37.9" customHeight="1">
      <c r="A160" s="36"/>
      <c r="B160" s="37"/>
      <c r="C160" s="176" t="s">
        <v>172</v>
      </c>
      <c r="D160" s="176" t="s">
        <v>130</v>
      </c>
      <c r="E160" s="177" t="s">
        <v>397</v>
      </c>
      <c r="F160" s="178" t="s">
        <v>398</v>
      </c>
      <c r="G160" s="179" t="s">
        <v>175</v>
      </c>
      <c r="H160" s="180">
        <v>50</v>
      </c>
      <c r="I160" s="181"/>
      <c r="J160" s="182">
        <f>ROUND(I160*H160,2)</f>
        <v>0</v>
      </c>
      <c r="K160" s="178" t="s">
        <v>133</v>
      </c>
      <c r="L160" s="41"/>
      <c r="M160" s="183" t="s">
        <v>21</v>
      </c>
      <c r="N160" s="184" t="s">
        <v>45</v>
      </c>
      <c r="O160" s="66"/>
      <c r="P160" s="185">
        <f>O160*H160</f>
        <v>0</v>
      </c>
      <c r="Q160" s="185">
        <v>1.3999999999999999E-4</v>
      </c>
      <c r="R160" s="185">
        <f>Q160*H160</f>
        <v>6.9999999999999993E-3</v>
      </c>
      <c r="S160" s="185">
        <v>0</v>
      </c>
      <c r="T160" s="186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7" t="s">
        <v>134</v>
      </c>
      <c r="AT160" s="187" t="s">
        <v>130</v>
      </c>
      <c r="AU160" s="187" t="s">
        <v>84</v>
      </c>
      <c r="AY160" s="19" t="s">
        <v>128</v>
      </c>
      <c r="BE160" s="188">
        <f>IF(N160="základní",J160,0)</f>
        <v>0</v>
      </c>
      <c r="BF160" s="188">
        <f>IF(N160="snížená",J160,0)</f>
        <v>0</v>
      </c>
      <c r="BG160" s="188">
        <f>IF(N160="zákl. přenesená",J160,0)</f>
        <v>0</v>
      </c>
      <c r="BH160" s="188">
        <f>IF(N160="sníž. přenesená",J160,0)</f>
        <v>0</v>
      </c>
      <c r="BI160" s="188">
        <f>IF(N160="nulová",J160,0)</f>
        <v>0</v>
      </c>
      <c r="BJ160" s="19" t="s">
        <v>82</v>
      </c>
      <c r="BK160" s="188">
        <f>ROUND(I160*H160,2)</f>
        <v>0</v>
      </c>
      <c r="BL160" s="19" t="s">
        <v>134</v>
      </c>
      <c r="BM160" s="187" t="s">
        <v>399</v>
      </c>
    </row>
    <row r="161" spans="1:65" s="2" customFormat="1" ht="11.25">
      <c r="A161" s="36"/>
      <c r="B161" s="37"/>
      <c r="C161" s="38"/>
      <c r="D161" s="189" t="s">
        <v>136</v>
      </c>
      <c r="E161" s="38"/>
      <c r="F161" s="190" t="s">
        <v>400</v>
      </c>
      <c r="G161" s="38"/>
      <c r="H161" s="38"/>
      <c r="I161" s="191"/>
      <c r="J161" s="38"/>
      <c r="K161" s="38"/>
      <c r="L161" s="41"/>
      <c r="M161" s="192"/>
      <c r="N161" s="193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136</v>
      </c>
      <c r="AU161" s="19" t="s">
        <v>84</v>
      </c>
    </row>
    <row r="162" spans="1:65" s="2" customFormat="1" ht="19.5">
      <c r="A162" s="36"/>
      <c r="B162" s="37"/>
      <c r="C162" s="38"/>
      <c r="D162" s="194" t="s">
        <v>138</v>
      </c>
      <c r="E162" s="38"/>
      <c r="F162" s="195" t="s">
        <v>139</v>
      </c>
      <c r="G162" s="38"/>
      <c r="H162" s="38"/>
      <c r="I162" s="191"/>
      <c r="J162" s="38"/>
      <c r="K162" s="38"/>
      <c r="L162" s="41"/>
      <c r="M162" s="192"/>
      <c r="N162" s="193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138</v>
      </c>
      <c r="AU162" s="19" t="s">
        <v>84</v>
      </c>
    </row>
    <row r="163" spans="1:65" s="14" customFormat="1" ht="11.25">
      <c r="B163" s="206"/>
      <c r="C163" s="207"/>
      <c r="D163" s="194" t="s">
        <v>140</v>
      </c>
      <c r="E163" s="208" t="s">
        <v>21</v>
      </c>
      <c r="F163" s="209" t="s">
        <v>401</v>
      </c>
      <c r="G163" s="207"/>
      <c r="H163" s="210">
        <v>50</v>
      </c>
      <c r="I163" s="211"/>
      <c r="J163" s="207"/>
      <c r="K163" s="207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140</v>
      </c>
      <c r="AU163" s="216" t="s">
        <v>84</v>
      </c>
      <c r="AV163" s="14" t="s">
        <v>84</v>
      </c>
      <c r="AW163" s="14" t="s">
        <v>35</v>
      </c>
      <c r="AX163" s="14" t="s">
        <v>74</v>
      </c>
      <c r="AY163" s="216" t="s">
        <v>128</v>
      </c>
    </row>
    <row r="164" spans="1:65" s="15" customFormat="1" ht="11.25">
      <c r="B164" s="217"/>
      <c r="C164" s="218"/>
      <c r="D164" s="194" t="s">
        <v>140</v>
      </c>
      <c r="E164" s="219" t="s">
        <v>21</v>
      </c>
      <c r="F164" s="220" t="s">
        <v>146</v>
      </c>
      <c r="G164" s="218"/>
      <c r="H164" s="221">
        <v>50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140</v>
      </c>
      <c r="AU164" s="227" t="s">
        <v>84</v>
      </c>
      <c r="AV164" s="15" t="s">
        <v>134</v>
      </c>
      <c r="AW164" s="15" t="s">
        <v>35</v>
      </c>
      <c r="AX164" s="15" t="s">
        <v>82</v>
      </c>
      <c r="AY164" s="227" t="s">
        <v>128</v>
      </c>
    </row>
    <row r="165" spans="1:65" s="2" customFormat="1" ht="24.2" customHeight="1">
      <c r="A165" s="36"/>
      <c r="B165" s="37"/>
      <c r="C165" s="242" t="s">
        <v>235</v>
      </c>
      <c r="D165" s="242" t="s">
        <v>252</v>
      </c>
      <c r="E165" s="243" t="s">
        <v>402</v>
      </c>
      <c r="F165" s="244" t="s">
        <v>403</v>
      </c>
      <c r="G165" s="245" t="s">
        <v>175</v>
      </c>
      <c r="H165" s="246">
        <v>65</v>
      </c>
      <c r="I165" s="247"/>
      <c r="J165" s="248">
        <f>ROUND(I165*H165,2)</f>
        <v>0</v>
      </c>
      <c r="K165" s="244" t="s">
        <v>133</v>
      </c>
      <c r="L165" s="249"/>
      <c r="M165" s="250" t="s">
        <v>21</v>
      </c>
      <c r="N165" s="251" t="s">
        <v>45</v>
      </c>
      <c r="O165" s="66"/>
      <c r="P165" s="185">
        <f>O165*H165</f>
        <v>0</v>
      </c>
      <c r="Q165" s="185">
        <v>5.0000000000000001E-4</v>
      </c>
      <c r="R165" s="185">
        <f>Q165*H165</f>
        <v>3.2500000000000001E-2</v>
      </c>
      <c r="S165" s="185">
        <v>0</v>
      </c>
      <c r="T165" s="186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7" t="s">
        <v>235</v>
      </c>
      <c r="AT165" s="187" t="s">
        <v>252</v>
      </c>
      <c r="AU165" s="187" t="s">
        <v>84</v>
      </c>
      <c r="AY165" s="19" t="s">
        <v>128</v>
      </c>
      <c r="BE165" s="188">
        <f>IF(N165="základní",J165,0)</f>
        <v>0</v>
      </c>
      <c r="BF165" s="188">
        <f>IF(N165="snížená",J165,0)</f>
        <v>0</v>
      </c>
      <c r="BG165" s="188">
        <f>IF(N165="zákl. přenesená",J165,0)</f>
        <v>0</v>
      </c>
      <c r="BH165" s="188">
        <f>IF(N165="sníž. přenesená",J165,0)</f>
        <v>0</v>
      </c>
      <c r="BI165" s="188">
        <f>IF(N165="nulová",J165,0)</f>
        <v>0</v>
      </c>
      <c r="BJ165" s="19" t="s">
        <v>82</v>
      </c>
      <c r="BK165" s="188">
        <f>ROUND(I165*H165,2)</f>
        <v>0</v>
      </c>
      <c r="BL165" s="19" t="s">
        <v>134</v>
      </c>
      <c r="BM165" s="187" t="s">
        <v>404</v>
      </c>
    </row>
    <row r="166" spans="1:65" s="2" customFormat="1" ht="19.5">
      <c r="A166" s="36"/>
      <c r="B166" s="37"/>
      <c r="C166" s="38"/>
      <c r="D166" s="194" t="s">
        <v>138</v>
      </c>
      <c r="E166" s="38"/>
      <c r="F166" s="195" t="s">
        <v>139</v>
      </c>
      <c r="G166" s="38"/>
      <c r="H166" s="38"/>
      <c r="I166" s="191"/>
      <c r="J166" s="38"/>
      <c r="K166" s="38"/>
      <c r="L166" s="41"/>
      <c r="M166" s="192"/>
      <c r="N166" s="193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138</v>
      </c>
      <c r="AU166" s="19" t="s">
        <v>84</v>
      </c>
    </row>
    <row r="167" spans="1:65" s="14" customFormat="1" ht="11.25">
      <c r="B167" s="206"/>
      <c r="C167" s="207"/>
      <c r="D167" s="194" t="s">
        <v>140</v>
      </c>
      <c r="E167" s="208" t="s">
        <v>21</v>
      </c>
      <c r="F167" s="209" t="s">
        <v>405</v>
      </c>
      <c r="G167" s="207"/>
      <c r="H167" s="210">
        <v>50</v>
      </c>
      <c r="I167" s="211"/>
      <c r="J167" s="207"/>
      <c r="K167" s="207"/>
      <c r="L167" s="212"/>
      <c r="M167" s="213"/>
      <c r="N167" s="214"/>
      <c r="O167" s="214"/>
      <c r="P167" s="214"/>
      <c r="Q167" s="214"/>
      <c r="R167" s="214"/>
      <c r="S167" s="214"/>
      <c r="T167" s="215"/>
      <c r="AT167" s="216" t="s">
        <v>140</v>
      </c>
      <c r="AU167" s="216" t="s">
        <v>84</v>
      </c>
      <c r="AV167" s="14" t="s">
        <v>84</v>
      </c>
      <c r="AW167" s="14" t="s">
        <v>35</v>
      </c>
      <c r="AX167" s="14" t="s">
        <v>74</v>
      </c>
      <c r="AY167" s="216" t="s">
        <v>128</v>
      </c>
    </row>
    <row r="168" spans="1:65" s="14" customFormat="1" ht="11.25">
      <c r="B168" s="206"/>
      <c r="C168" s="207"/>
      <c r="D168" s="194" t="s">
        <v>140</v>
      </c>
      <c r="E168" s="208" t="s">
        <v>21</v>
      </c>
      <c r="F168" s="209" t="s">
        <v>406</v>
      </c>
      <c r="G168" s="207"/>
      <c r="H168" s="210">
        <v>65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140</v>
      </c>
      <c r="AU168" s="216" t="s">
        <v>84</v>
      </c>
      <c r="AV168" s="14" t="s">
        <v>84</v>
      </c>
      <c r="AW168" s="14" t="s">
        <v>35</v>
      </c>
      <c r="AX168" s="14" t="s">
        <v>82</v>
      </c>
      <c r="AY168" s="216" t="s">
        <v>128</v>
      </c>
    </row>
    <row r="169" spans="1:65" s="12" customFormat="1" ht="22.9" customHeight="1">
      <c r="B169" s="160"/>
      <c r="C169" s="161"/>
      <c r="D169" s="162" t="s">
        <v>73</v>
      </c>
      <c r="E169" s="174" t="s">
        <v>151</v>
      </c>
      <c r="F169" s="174" t="s">
        <v>407</v>
      </c>
      <c r="G169" s="161"/>
      <c r="H169" s="161"/>
      <c r="I169" s="164"/>
      <c r="J169" s="175">
        <f>BK169</f>
        <v>0</v>
      </c>
      <c r="K169" s="161"/>
      <c r="L169" s="166"/>
      <c r="M169" s="167"/>
      <c r="N169" s="168"/>
      <c r="O169" s="168"/>
      <c r="P169" s="169">
        <f>SUM(P170:P239)</f>
        <v>0</v>
      </c>
      <c r="Q169" s="168"/>
      <c r="R169" s="169">
        <f>SUM(R170:R239)</f>
        <v>223.21990178000001</v>
      </c>
      <c r="S169" s="168"/>
      <c r="T169" s="170">
        <f>SUM(T170:T239)</f>
        <v>0</v>
      </c>
      <c r="AR169" s="171" t="s">
        <v>82</v>
      </c>
      <c r="AT169" s="172" t="s">
        <v>73</v>
      </c>
      <c r="AU169" s="172" t="s">
        <v>82</v>
      </c>
      <c r="AY169" s="171" t="s">
        <v>128</v>
      </c>
      <c r="BK169" s="173">
        <f>SUM(BK170:BK239)</f>
        <v>0</v>
      </c>
    </row>
    <row r="170" spans="1:65" s="2" customFormat="1" ht="66.75" customHeight="1">
      <c r="A170" s="36"/>
      <c r="B170" s="37"/>
      <c r="C170" s="176" t="s">
        <v>241</v>
      </c>
      <c r="D170" s="176" t="s">
        <v>130</v>
      </c>
      <c r="E170" s="177" t="s">
        <v>408</v>
      </c>
      <c r="F170" s="178" t="s">
        <v>409</v>
      </c>
      <c r="G170" s="179" t="s">
        <v>102</v>
      </c>
      <c r="H170" s="180">
        <v>6.9619999999999997</v>
      </c>
      <c r="I170" s="181"/>
      <c r="J170" s="182">
        <f>ROUND(I170*H170,2)</f>
        <v>0</v>
      </c>
      <c r="K170" s="178" t="s">
        <v>133</v>
      </c>
      <c r="L170" s="41"/>
      <c r="M170" s="183" t="s">
        <v>21</v>
      </c>
      <c r="N170" s="184" t="s">
        <v>45</v>
      </c>
      <c r="O170" s="66"/>
      <c r="P170" s="185">
        <f>O170*H170</f>
        <v>0</v>
      </c>
      <c r="Q170" s="185">
        <v>2.8332299999999999</v>
      </c>
      <c r="R170" s="185">
        <f>Q170*H170</f>
        <v>19.72494726</v>
      </c>
      <c r="S170" s="185">
        <v>0</v>
      </c>
      <c r="T170" s="186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7" t="s">
        <v>134</v>
      </c>
      <c r="AT170" s="187" t="s">
        <v>130</v>
      </c>
      <c r="AU170" s="187" t="s">
        <v>84</v>
      </c>
      <c r="AY170" s="19" t="s">
        <v>128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19" t="s">
        <v>82</v>
      </c>
      <c r="BK170" s="188">
        <f>ROUND(I170*H170,2)</f>
        <v>0</v>
      </c>
      <c r="BL170" s="19" t="s">
        <v>134</v>
      </c>
      <c r="BM170" s="187" t="s">
        <v>410</v>
      </c>
    </row>
    <row r="171" spans="1:65" s="2" customFormat="1" ht="11.25">
      <c r="A171" s="36"/>
      <c r="B171" s="37"/>
      <c r="C171" s="38"/>
      <c r="D171" s="189" t="s">
        <v>136</v>
      </c>
      <c r="E171" s="38"/>
      <c r="F171" s="190" t="s">
        <v>411</v>
      </c>
      <c r="G171" s="38"/>
      <c r="H171" s="38"/>
      <c r="I171" s="191"/>
      <c r="J171" s="38"/>
      <c r="K171" s="38"/>
      <c r="L171" s="41"/>
      <c r="M171" s="192"/>
      <c r="N171" s="193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136</v>
      </c>
      <c r="AU171" s="19" t="s">
        <v>84</v>
      </c>
    </row>
    <row r="172" spans="1:65" s="2" customFormat="1" ht="19.5">
      <c r="A172" s="36"/>
      <c r="B172" s="37"/>
      <c r="C172" s="38"/>
      <c r="D172" s="194" t="s">
        <v>138</v>
      </c>
      <c r="E172" s="38"/>
      <c r="F172" s="195" t="s">
        <v>139</v>
      </c>
      <c r="G172" s="38"/>
      <c r="H172" s="38"/>
      <c r="I172" s="191"/>
      <c r="J172" s="38"/>
      <c r="K172" s="38"/>
      <c r="L172" s="41"/>
      <c r="M172" s="192"/>
      <c r="N172" s="193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138</v>
      </c>
      <c r="AU172" s="19" t="s">
        <v>84</v>
      </c>
    </row>
    <row r="173" spans="1:65" s="13" customFormat="1" ht="11.25">
      <c r="B173" s="196"/>
      <c r="C173" s="197"/>
      <c r="D173" s="194" t="s">
        <v>140</v>
      </c>
      <c r="E173" s="198" t="s">
        <v>21</v>
      </c>
      <c r="F173" s="199" t="s">
        <v>412</v>
      </c>
      <c r="G173" s="197"/>
      <c r="H173" s="198" t="s">
        <v>21</v>
      </c>
      <c r="I173" s="200"/>
      <c r="J173" s="197"/>
      <c r="K173" s="197"/>
      <c r="L173" s="201"/>
      <c r="M173" s="202"/>
      <c r="N173" s="203"/>
      <c r="O173" s="203"/>
      <c r="P173" s="203"/>
      <c r="Q173" s="203"/>
      <c r="R173" s="203"/>
      <c r="S173" s="203"/>
      <c r="T173" s="204"/>
      <c r="AT173" s="205" t="s">
        <v>140</v>
      </c>
      <c r="AU173" s="205" t="s">
        <v>84</v>
      </c>
      <c r="AV173" s="13" t="s">
        <v>82</v>
      </c>
      <c r="AW173" s="13" t="s">
        <v>35</v>
      </c>
      <c r="AX173" s="13" t="s">
        <v>74</v>
      </c>
      <c r="AY173" s="205" t="s">
        <v>128</v>
      </c>
    </row>
    <row r="174" spans="1:65" s="14" customFormat="1" ht="11.25">
      <c r="B174" s="206"/>
      <c r="C174" s="207"/>
      <c r="D174" s="194" t="s">
        <v>140</v>
      </c>
      <c r="E174" s="208" t="s">
        <v>21</v>
      </c>
      <c r="F174" s="209" t="s">
        <v>413</v>
      </c>
      <c r="G174" s="207"/>
      <c r="H174" s="210">
        <v>2.2360000000000002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140</v>
      </c>
      <c r="AU174" s="216" t="s">
        <v>84</v>
      </c>
      <c r="AV174" s="14" t="s">
        <v>84</v>
      </c>
      <c r="AW174" s="14" t="s">
        <v>35</v>
      </c>
      <c r="AX174" s="14" t="s">
        <v>74</v>
      </c>
      <c r="AY174" s="216" t="s">
        <v>128</v>
      </c>
    </row>
    <row r="175" spans="1:65" s="14" customFormat="1" ht="11.25">
      <c r="B175" s="206"/>
      <c r="C175" s="207"/>
      <c r="D175" s="194" t="s">
        <v>140</v>
      </c>
      <c r="E175" s="208" t="s">
        <v>21</v>
      </c>
      <c r="F175" s="209" t="s">
        <v>414</v>
      </c>
      <c r="G175" s="207"/>
      <c r="H175" s="210">
        <v>3.4159999999999999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140</v>
      </c>
      <c r="AU175" s="216" t="s">
        <v>84</v>
      </c>
      <c r="AV175" s="14" t="s">
        <v>84</v>
      </c>
      <c r="AW175" s="14" t="s">
        <v>35</v>
      </c>
      <c r="AX175" s="14" t="s">
        <v>74</v>
      </c>
      <c r="AY175" s="216" t="s">
        <v>128</v>
      </c>
    </row>
    <row r="176" spans="1:65" s="14" customFormat="1" ht="11.25">
      <c r="B176" s="206"/>
      <c r="C176" s="207"/>
      <c r="D176" s="194" t="s">
        <v>140</v>
      </c>
      <c r="E176" s="208" t="s">
        <v>21</v>
      </c>
      <c r="F176" s="209" t="s">
        <v>415</v>
      </c>
      <c r="G176" s="207"/>
      <c r="H176" s="210">
        <v>0.28499999999999998</v>
      </c>
      <c r="I176" s="211"/>
      <c r="J176" s="207"/>
      <c r="K176" s="207"/>
      <c r="L176" s="212"/>
      <c r="M176" s="213"/>
      <c r="N176" s="214"/>
      <c r="O176" s="214"/>
      <c r="P176" s="214"/>
      <c r="Q176" s="214"/>
      <c r="R176" s="214"/>
      <c r="S176" s="214"/>
      <c r="T176" s="215"/>
      <c r="AT176" s="216" t="s">
        <v>140</v>
      </c>
      <c r="AU176" s="216" t="s">
        <v>84</v>
      </c>
      <c r="AV176" s="14" t="s">
        <v>84</v>
      </c>
      <c r="AW176" s="14" t="s">
        <v>35</v>
      </c>
      <c r="AX176" s="14" t="s">
        <v>74</v>
      </c>
      <c r="AY176" s="216" t="s">
        <v>128</v>
      </c>
    </row>
    <row r="177" spans="1:65" s="14" customFormat="1" ht="11.25">
      <c r="B177" s="206"/>
      <c r="C177" s="207"/>
      <c r="D177" s="194" t="s">
        <v>140</v>
      </c>
      <c r="E177" s="208" t="s">
        <v>21</v>
      </c>
      <c r="F177" s="209" t="s">
        <v>416</v>
      </c>
      <c r="G177" s="207"/>
      <c r="H177" s="210">
        <v>1.0249999999999999</v>
      </c>
      <c r="I177" s="211"/>
      <c r="J177" s="207"/>
      <c r="K177" s="207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140</v>
      </c>
      <c r="AU177" s="216" t="s">
        <v>84</v>
      </c>
      <c r="AV177" s="14" t="s">
        <v>84</v>
      </c>
      <c r="AW177" s="14" t="s">
        <v>35</v>
      </c>
      <c r="AX177" s="14" t="s">
        <v>74</v>
      </c>
      <c r="AY177" s="216" t="s">
        <v>128</v>
      </c>
    </row>
    <row r="178" spans="1:65" s="15" customFormat="1" ht="11.25">
      <c r="B178" s="217"/>
      <c r="C178" s="218"/>
      <c r="D178" s="194" t="s">
        <v>140</v>
      </c>
      <c r="E178" s="219" t="s">
        <v>21</v>
      </c>
      <c r="F178" s="220" t="s">
        <v>146</v>
      </c>
      <c r="G178" s="218"/>
      <c r="H178" s="221">
        <v>6.9619999999999997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140</v>
      </c>
      <c r="AU178" s="227" t="s">
        <v>84</v>
      </c>
      <c r="AV178" s="15" t="s">
        <v>134</v>
      </c>
      <c r="AW178" s="15" t="s">
        <v>35</v>
      </c>
      <c r="AX178" s="15" t="s">
        <v>82</v>
      </c>
      <c r="AY178" s="227" t="s">
        <v>128</v>
      </c>
    </row>
    <row r="179" spans="1:65" s="2" customFormat="1" ht="66.75" customHeight="1">
      <c r="A179" s="36"/>
      <c r="B179" s="37"/>
      <c r="C179" s="176" t="s">
        <v>246</v>
      </c>
      <c r="D179" s="176" t="s">
        <v>130</v>
      </c>
      <c r="E179" s="177" t="s">
        <v>417</v>
      </c>
      <c r="F179" s="178" t="s">
        <v>418</v>
      </c>
      <c r="G179" s="179" t="s">
        <v>337</v>
      </c>
      <c r="H179" s="180">
        <v>8</v>
      </c>
      <c r="I179" s="181"/>
      <c r="J179" s="182">
        <f>ROUND(I179*H179,2)</f>
        <v>0</v>
      </c>
      <c r="K179" s="178" t="s">
        <v>133</v>
      </c>
      <c r="L179" s="41"/>
      <c r="M179" s="183" t="s">
        <v>21</v>
      </c>
      <c r="N179" s="184" t="s">
        <v>45</v>
      </c>
      <c r="O179" s="66"/>
      <c r="P179" s="185">
        <f>O179*H179</f>
        <v>0</v>
      </c>
      <c r="Q179" s="185">
        <v>0</v>
      </c>
      <c r="R179" s="185">
        <f>Q179*H179</f>
        <v>0</v>
      </c>
      <c r="S179" s="185">
        <v>0</v>
      </c>
      <c r="T179" s="186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87" t="s">
        <v>134</v>
      </c>
      <c r="AT179" s="187" t="s">
        <v>130</v>
      </c>
      <c r="AU179" s="187" t="s">
        <v>84</v>
      </c>
      <c r="AY179" s="19" t="s">
        <v>128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19" t="s">
        <v>82</v>
      </c>
      <c r="BK179" s="188">
        <f>ROUND(I179*H179,2)</f>
        <v>0</v>
      </c>
      <c r="BL179" s="19" t="s">
        <v>134</v>
      </c>
      <c r="BM179" s="187" t="s">
        <v>419</v>
      </c>
    </row>
    <row r="180" spans="1:65" s="2" customFormat="1" ht="11.25">
      <c r="A180" s="36"/>
      <c r="B180" s="37"/>
      <c r="C180" s="38"/>
      <c r="D180" s="189" t="s">
        <v>136</v>
      </c>
      <c r="E180" s="38"/>
      <c r="F180" s="190" t="s">
        <v>420</v>
      </c>
      <c r="G180" s="38"/>
      <c r="H180" s="38"/>
      <c r="I180" s="191"/>
      <c r="J180" s="38"/>
      <c r="K180" s="38"/>
      <c r="L180" s="41"/>
      <c r="M180" s="192"/>
      <c r="N180" s="193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136</v>
      </c>
      <c r="AU180" s="19" t="s">
        <v>84</v>
      </c>
    </row>
    <row r="181" spans="1:65" s="2" customFormat="1" ht="19.5">
      <c r="A181" s="36"/>
      <c r="B181" s="37"/>
      <c r="C181" s="38"/>
      <c r="D181" s="194" t="s">
        <v>138</v>
      </c>
      <c r="E181" s="38"/>
      <c r="F181" s="195" t="s">
        <v>139</v>
      </c>
      <c r="G181" s="38"/>
      <c r="H181" s="38"/>
      <c r="I181" s="191"/>
      <c r="J181" s="38"/>
      <c r="K181" s="38"/>
      <c r="L181" s="41"/>
      <c r="M181" s="192"/>
      <c r="N181" s="193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138</v>
      </c>
      <c r="AU181" s="19" t="s">
        <v>84</v>
      </c>
    </row>
    <row r="182" spans="1:65" s="13" customFormat="1" ht="11.25">
      <c r="B182" s="196"/>
      <c r="C182" s="197"/>
      <c r="D182" s="194" t="s">
        <v>140</v>
      </c>
      <c r="E182" s="198" t="s">
        <v>21</v>
      </c>
      <c r="F182" s="199" t="s">
        <v>412</v>
      </c>
      <c r="G182" s="197"/>
      <c r="H182" s="198" t="s">
        <v>21</v>
      </c>
      <c r="I182" s="200"/>
      <c r="J182" s="197"/>
      <c r="K182" s="197"/>
      <c r="L182" s="201"/>
      <c r="M182" s="202"/>
      <c r="N182" s="203"/>
      <c r="O182" s="203"/>
      <c r="P182" s="203"/>
      <c r="Q182" s="203"/>
      <c r="R182" s="203"/>
      <c r="S182" s="203"/>
      <c r="T182" s="204"/>
      <c r="AT182" s="205" t="s">
        <v>140</v>
      </c>
      <c r="AU182" s="205" t="s">
        <v>84</v>
      </c>
      <c r="AV182" s="13" t="s">
        <v>82</v>
      </c>
      <c r="AW182" s="13" t="s">
        <v>35</v>
      </c>
      <c r="AX182" s="13" t="s">
        <v>74</v>
      </c>
      <c r="AY182" s="205" t="s">
        <v>128</v>
      </c>
    </row>
    <row r="183" spans="1:65" s="14" customFormat="1" ht="11.25">
      <c r="B183" s="206"/>
      <c r="C183" s="207"/>
      <c r="D183" s="194" t="s">
        <v>140</v>
      </c>
      <c r="E183" s="208" t="s">
        <v>21</v>
      </c>
      <c r="F183" s="209" t="s">
        <v>421</v>
      </c>
      <c r="G183" s="207"/>
      <c r="H183" s="210">
        <v>8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140</v>
      </c>
      <c r="AU183" s="216" t="s">
        <v>84</v>
      </c>
      <c r="AV183" s="14" t="s">
        <v>84</v>
      </c>
      <c r="AW183" s="14" t="s">
        <v>35</v>
      </c>
      <c r="AX183" s="14" t="s">
        <v>74</v>
      </c>
      <c r="AY183" s="216" t="s">
        <v>128</v>
      </c>
    </row>
    <row r="184" spans="1:65" s="15" customFormat="1" ht="11.25">
      <c r="B184" s="217"/>
      <c r="C184" s="218"/>
      <c r="D184" s="194" t="s">
        <v>140</v>
      </c>
      <c r="E184" s="219" t="s">
        <v>21</v>
      </c>
      <c r="F184" s="220" t="s">
        <v>146</v>
      </c>
      <c r="G184" s="218"/>
      <c r="H184" s="221">
        <v>8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140</v>
      </c>
      <c r="AU184" s="227" t="s">
        <v>84</v>
      </c>
      <c r="AV184" s="15" t="s">
        <v>134</v>
      </c>
      <c r="AW184" s="15" t="s">
        <v>35</v>
      </c>
      <c r="AX184" s="15" t="s">
        <v>82</v>
      </c>
      <c r="AY184" s="227" t="s">
        <v>128</v>
      </c>
    </row>
    <row r="185" spans="1:65" s="2" customFormat="1" ht="76.349999999999994" customHeight="1">
      <c r="A185" s="36"/>
      <c r="B185" s="37"/>
      <c r="C185" s="176" t="s">
        <v>251</v>
      </c>
      <c r="D185" s="176" t="s">
        <v>130</v>
      </c>
      <c r="E185" s="177" t="s">
        <v>422</v>
      </c>
      <c r="F185" s="178" t="s">
        <v>423</v>
      </c>
      <c r="G185" s="179" t="s">
        <v>175</v>
      </c>
      <c r="H185" s="180">
        <v>56.256</v>
      </c>
      <c r="I185" s="181"/>
      <c r="J185" s="182">
        <f>ROUND(I185*H185,2)</f>
        <v>0</v>
      </c>
      <c r="K185" s="178" t="s">
        <v>133</v>
      </c>
      <c r="L185" s="41"/>
      <c r="M185" s="183" t="s">
        <v>21</v>
      </c>
      <c r="N185" s="184" t="s">
        <v>45</v>
      </c>
      <c r="O185" s="66"/>
      <c r="P185" s="185">
        <f>O185*H185</f>
        <v>0</v>
      </c>
      <c r="Q185" s="185">
        <v>7.26E-3</v>
      </c>
      <c r="R185" s="185">
        <f>Q185*H185</f>
        <v>0.40841855999999999</v>
      </c>
      <c r="S185" s="185">
        <v>0</v>
      </c>
      <c r="T185" s="186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7" t="s">
        <v>134</v>
      </c>
      <c r="AT185" s="187" t="s">
        <v>130</v>
      </c>
      <c r="AU185" s="187" t="s">
        <v>84</v>
      </c>
      <c r="AY185" s="19" t="s">
        <v>128</v>
      </c>
      <c r="BE185" s="188">
        <f>IF(N185="základní",J185,0)</f>
        <v>0</v>
      </c>
      <c r="BF185" s="188">
        <f>IF(N185="snížená",J185,0)</f>
        <v>0</v>
      </c>
      <c r="BG185" s="188">
        <f>IF(N185="zákl. přenesená",J185,0)</f>
        <v>0</v>
      </c>
      <c r="BH185" s="188">
        <f>IF(N185="sníž. přenesená",J185,0)</f>
        <v>0</v>
      </c>
      <c r="BI185" s="188">
        <f>IF(N185="nulová",J185,0)</f>
        <v>0</v>
      </c>
      <c r="BJ185" s="19" t="s">
        <v>82</v>
      </c>
      <c r="BK185" s="188">
        <f>ROUND(I185*H185,2)</f>
        <v>0</v>
      </c>
      <c r="BL185" s="19" t="s">
        <v>134</v>
      </c>
      <c r="BM185" s="187" t="s">
        <v>424</v>
      </c>
    </row>
    <row r="186" spans="1:65" s="2" customFormat="1" ht="11.25">
      <c r="A186" s="36"/>
      <c r="B186" s="37"/>
      <c r="C186" s="38"/>
      <c r="D186" s="189" t="s">
        <v>136</v>
      </c>
      <c r="E186" s="38"/>
      <c r="F186" s="190" t="s">
        <v>425</v>
      </c>
      <c r="G186" s="38"/>
      <c r="H186" s="38"/>
      <c r="I186" s="191"/>
      <c r="J186" s="38"/>
      <c r="K186" s="38"/>
      <c r="L186" s="41"/>
      <c r="M186" s="192"/>
      <c r="N186" s="193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136</v>
      </c>
      <c r="AU186" s="19" t="s">
        <v>84</v>
      </c>
    </row>
    <row r="187" spans="1:65" s="2" customFormat="1" ht="19.5">
      <c r="A187" s="36"/>
      <c r="B187" s="37"/>
      <c r="C187" s="38"/>
      <c r="D187" s="194" t="s">
        <v>138</v>
      </c>
      <c r="E187" s="38"/>
      <c r="F187" s="195" t="s">
        <v>139</v>
      </c>
      <c r="G187" s="38"/>
      <c r="H187" s="38"/>
      <c r="I187" s="191"/>
      <c r="J187" s="38"/>
      <c r="K187" s="38"/>
      <c r="L187" s="41"/>
      <c r="M187" s="192"/>
      <c r="N187" s="193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138</v>
      </c>
      <c r="AU187" s="19" t="s">
        <v>84</v>
      </c>
    </row>
    <row r="188" spans="1:65" s="13" customFormat="1" ht="11.25">
      <c r="B188" s="196"/>
      <c r="C188" s="197"/>
      <c r="D188" s="194" t="s">
        <v>140</v>
      </c>
      <c r="E188" s="198" t="s">
        <v>21</v>
      </c>
      <c r="F188" s="199" t="s">
        <v>426</v>
      </c>
      <c r="G188" s="197"/>
      <c r="H188" s="198" t="s">
        <v>21</v>
      </c>
      <c r="I188" s="200"/>
      <c r="J188" s="197"/>
      <c r="K188" s="197"/>
      <c r="L188" s="201"/>
      <c r="M188" s="202"/>
      <c r="N188" s="203"/>
      <c r="O188" s="203"/>
      <c r="P188" s="203"/>
      <c r="Q188" s="203"/>
      <c r="R188" s="203"/>
      <c r="S188" s="203"/>
      <c r="T188" s="204"/>
      <c r="AT188" s="205" t="s">
        <v>140</v>
      </c>
      <c r="AU188" s="205" t="s">
        <v>84</v>
      </c>
      <c r="AV188" s="13" t="s">
        <v>82</v>
      </c>
      <c r="AW188" s="13" t="s">
        <v>35</v>
      </c>
      <c r="AX188" s="13" t="s">
        <v>74</v>
      </c>
      <c r="AY188" s="205" t="s">
        <v>128</v>
      </c>
    </row>
    <row r="189" spans="1:65" s="14" customFormat="1" ht="11.25">
      <c r="B189" s="206"/>
      <c r="C189" s="207"/>
      <c r="D189" s="194" t="s">
        <v>140</v>
      </c>
      <c r="E189" s="208" t="s">
        <v>21</v>
      </c>
      <c r="F189" s="209" t="s">
        <v>427</v>
      </c>
      <c r="G189" s="207"/>
      <c r="H189" s="210">
        <v>18.63</v>
      </c>
      <c r="I189" s="211"/>
      <c r="J189" s="207"/>
      <c r="K189" s="207"/>
      <c r="L189" s="212"/>
      <c r="M189" s="213"/>
      <c r="N189" s="214"/>
      <c r="O189" s="214"/>
      <c r="P189" s="214"/>
      <c r="Q189" s="214"/>
      <c r="R189" s="214"/>
      <c r="S189" s="214"/>
      <c r="T189" s="215"/>
      <c r="AT189" s="216" t="s">
        <v>140</v>
      </c>
      <c r="AU189" s="216" t="s">
        <v>84</v>
      </c>
      <c r="AV189" s="14" t="s">
        <v>84</v>
      </c>
      <c r="AW189" s="14" t="s">
        <v>35</v>
      </c>
      <c r="AX189" s="14" t="s">
        <v>74</v>
      </c>
      <c r="AY189" s="216" t="s">
        <v>128</v>
      </c>
    </row>
    <row r="190" spans="1:65" s="14" customFormat="1" ht="11.25">
      <c r="B190" s="206"/>
      <c r="C190" s="207"/>
      <c r="D190" s="194" t="s">
        <v>140</v>
      </c>
      <c r="E190" s="208" t="s">
        <v>21</v>
      </c>
      <c r="F190" s="209" t="s">
        <v>428</v>
      </c>
      <c r="G190" s="207"/>
      <c r="H190" s="210">
        <v>1.6559999999999999</v>
      </c>
      <c r="I190" s="211"/>
      <c r="J190" s="207"/>
      <c r="K190" s="207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140</v>
      </c>
      <c r="AU190" s="216" t="s">
        <v>84</v>
      </c>
      <c r="AV190" s="14" t="s">
        <v>84</v>
      </c>
      <c r="AW190" s="14" t="s">
        <v>35</v>
      </c>
      <c r="AX190" s="14" t="s">
        <v>74</v>
      </c>
      <c r="AY190" s="216" t="s">
        <v>128</v>
      </c>
    </row>
    <row r="191" spans="1:65" s="14" customFormat="1" ht="11.25">
      <c r="B191" s="206"/>
      <c r="C191" s="207"/>
      <c r="D191" s="194" t="s">
        <v>140</v>
      </c>
      <c r="E191" s="208" t="s">
        <v>21</v>
      </c>
      <c r="F191" s="209" t="s">
        <v>429</v>
      </c>
      <c r="G191" s="207"/>
      <c r="H191" s="210">
        <v>7.5129999999999999</v>
      </c>
      <c r="I191" s="211"/>
      <c r="J191" s="207"/>
      <c r="K191" s="207"/>
      <c r="L191" s="212"/>
      <c r="M191" s="213"/>
      <c r="N191" s="214"/>
      <c r="O191" s="214"/>
      <c r="P191" s="214"/>
      <c r="Q191" s="214"/>
      <c r="R191" s="214"/>
      <c r="S191" s="214"/>
      <c r="T191" s="215"/>
      <c r="AT191" s="216" t="s">
        <v>140</v>
      </c>
      <c r="AU191" s="216" t="s">
        <v>84</v>
      </c>
      <c r="AV191" s="14" t="s">
        <v>84</v>
      </c>
      <c r="AW191" s="14" t="s">
        <v>35</v>
      </c>
      <c r="AX191" s="14" t="s">
        <v>74</v>
      </c>
      <c r="AY191" s="216" t="s">
        <v>128</v>
      </c>
    </row>
    <row r="192" spans="1:65" s="14" customFormat="1" ht="11.25">
      <c r="B192" s="206"/>
      <c r="C192" s="207"/>
      <c r="D192" s="194" t="s">
        <v>140</v>
      </c>
      <c r="E192" s="208" t="s">
        <v>21</v>
      </c>
      <c r="F192" s="209" t="s">
        <v>430</v>
      </c>
      <c r="G192" s="207"/>
      <c r="H192" s="210">
        <v>1.593</v>
      </c>
      <c r="I192" s="211"/>
      <c r="J192" s="207"/>
      <c r="K192" s="207"/>
      <c r="L192" s="212"/>
      <c r="M192" s="213"/>
      <c r="N192" s="214"/>
      <c r="O192" s="214"/>
      <c r="P192" s="214"/>
      <c r="Q192" s="214"/>
      <c r="R192" s="214"/>
      <c r="S192" s="214"/>
      <c r="T192" s="215"/>
      <c r="AT192" s="216" t="s">
        <v>140</v>
      </c>
      <c r="AU192" s="216" t="s">
        <v>84</v>
      </c>
      <c r="AV192" s="14" t="s">
        <v>84</v>
      </c>
      <c r="AW192" s="14" t="s">
        <v>35</v>
      </c>
      <c r="AX192" s="14" t="s">
        <v>74</v>
      </c>
      <c r="AY192" s="216" t="s">
        <v>128</v>
      </c>
    </row>
    <row r="193" spans="1:65" s="14" customFormat="1" ht="11.25">
      <c r="B193" s="206"/>
      <c r="C193" s="207"/>
      <c r="D193" s="194" t="s">
        <v>140</v>
      </c>
      <c r="E193" s="208" t="s">
        <v>21</v>
      </c>
      <c r="F193" s="209" t="s">
        <v>430</v>
      </c>
      <c r="G193" s="207"/>
      <c r="H193" s="210">
        <v>1.593</v>
      </c>
      <c r="I193" s="211"/>
      <c r="J193" s="207"/>
      <c r="K193" s="207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140</v>
      </c>
      <c r="AU193" s="216" t="s">
        <v>84</v>
      </c>
      <c r="AV193" s="14" t="s">
        <v>84</v>
      </c>
      <c r="AW193" s="14" t="s">
        <v>35</v>
      </c>
      <c r="AX193" s="14" t="s">
        <v>74</v>
      </c>
      <c r="AY193" s="216" t="s">
        <v>128</v>
      </c>
    </row>
    <row r="194" spans="1:65" s="14" customFormat="1" ht="11.25">
      <c r="B194" s="206"/>
      <c r="C194" s="207"/>
      <c r="D194" s="194" t="s">
        <v>140</v>
      </c>
      <c r="E194" s="208" t="s">
        <v>21</v>
      </c>
      <c r="F194" s="209" t="s">
        <v>431</v>
      </c>
      <c r="G194" s="207"/>
      <c r="H194" s="210">
        <v>1.0129999999999999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140</v>
      </c>
      <c r="AU194" s="216" t="s">
        <v>84</v>
      </c>
      <c r="AV194" s="14" t="s">
        <v>84</v>
      </c>
      <c r="AW194" s="14" t="s">
        <v>35</v>
      </c>
      <c r="AX194" s="14" t="s">
        <v>74</v>
      </c>
      <c r="AY194" s="216" t="s">
        <v>128</v>
      </c>
    </row>
    <row r="195" spans="1:65" s="13" customFormat="1" ht="11.25">
      <c r="B195" s="196"/>
      <c r="C195" s="197"/>
      <c r="D195" s="194" t="s">
        <v>140</v>
      </c>
      <c r="E195" s="198" t="s">
        <v>21</v>
      </c>
      <c r="F195" s="199" t="s">
        <v>432</v>
      </c>
      <c r="G195" s="197"/>
      <c r="H195" s="198" t="s">
        <v>21</v>
      </c>
      <c r="I195" s="200"/>
      <c r="J195" s="197"/>
      <c r="K195" s="197"/>
      <c r="L195" s="201"/>
      <c r="M195" s="202"/>
      <c r="N195" s="203"/>
      <c r="O195" s="203"/>
      <c r="P195" s="203"/>
      <c r="Q195" s="203"/>
      <c r="R195" s="203"/>
      <c r="S195" s="203"/>
      <c r="T195" s="204"/>
      <c r="AT195" s="205" t="s">
        <v>140</v>
      </c>
      <c r="AU195" s="205" t="s">
        <v>84</v>
      </c>
      <c r="AV195" s="13" t="s">
        <v>82</v>
      </c>
      <c r="AW195" s="13" t="s">
        <v>35</v>
      </c>
      <c r="AX195" s="13" t="s">
        <v>74</v>
      </c>
      <c r="AY195" s="205" t="s">
        <v>128</v>
      </c>
    </row>
    <row r="196" spans="1:65" s="14" customFormat="1" ht="11.25">
      <c r="B196" s="206"/>
      <c r="C196" s="207"/>
      <c r="D196" s="194" t="s">
        <v>140</v>
      </c>
      <c r="E196" s="208" t="s">
        <v>21</v>
      </c>
      <c r="F196" s="209" t="s">
        <v>433</v>
      </c>
      <c r="G196" s="207"/>
      <c r="H196" s="210">
        <v>15.731999999999999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140</v>
      </c>
      <c r="AU196" s="216" t="s">
        <v>84</v>
      </c>
      <c r="AV196" s="14" t="s">
        <v>84</v>
      </c>
      <c r="AW196" s="14" t="s">
        <v>35</v>
      </c>
      <c r="AX196" s="14" t="s">
        <v>74</v>
      </c>
      <c r="AY196" s="216" t="s">
        <v>128</v>
      </c>
    </row>
    <row r="197" spans="1:65" s="14" customFormat="1" ht="11.25">
      <c r="B197" s="206"/>
      <c r="C197" s="207"/>
      <c r="D197" s="194" t="s">
        <v>140</v>
      </c>
      <c r="E197" s="208" t="s">
        <v>21</v>
      </c>
      <c r="F197" s="209" t="s">
        <v>429</v>
      </c>
      <c r="G197" s="207"/>
      <c r="H197" s="210">
        <v>7.5129999999999999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140</v>
      </c>
      <c r="AU197" s="216" t="s">
        <v>84</v>
      </c>
      <c r="AV197" s="14" t="s">
        <v>84</v>
      </c>
      <c r="AW197" s="14" t="s">
        <v>35</v>
      </c>
      <c r="AX197" s="14" t="s">
        <v>74</v>
      </c>
      <c r="AY197" s="216" t="s">
        <v>128</v>
      </c>
    </row>
    <row r="198" spans="1:65" s="14" customFormat="1" ht="11.25">
      <c r="B198" s="206"/>
      <c r="C198" s="207"/>
      <c r="D198" s="194" t="s">
        <v>140</v>
      </c>
      <c r="E198" s="208" t="s">
        <v>21</v>
      </c>
      <c r="F198" s="209" t="s">
        <v>431</v>
      </c>
      <c r="G198" s="207"/>
      <c r="H198" s="210">
        <v>1.0129999999999999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140</v>
      </c>
      <c r="AU198" s="216" t="s">
        <v>84</v>
      </c>
      <c r="AV198" s="14" t="s">
        <v>84</v>
      </c>
      <c r="AW198" s="14" t="s">
        <v>35</v>
      </c>
      <c r="AX198" s="14" t="s">
        <v>74</v>
      </c>
      <c r="AY198" s="216" t="s">
        <v>128</v>
      </c>
    </row>
    <row r="199" spans="1:65" s="15" customFormat="1" ht="11.25">
      <c r="B199" s="217"/>
      <c r="C199" s="218"/>
      <c r="D199" s="194" t="s">
        <v>140</v>
      </c>
      <c r="E199" s="219" t="s">
        <v>21</v>
      </c>
      <c r="F199" s="220" t="s">
        <v>146</v>
      </c>
      <c r="G199" s="218"/>
      <c r="H199" s="221">
        <v>56.255999999999993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140</v>
      </c>
      <c r="AU199" s="227" t="s">
        <v>84</v>
      </c>
      <c r="AV199" s="15" t="s">
        <v>134</v>
      </c>
      <c r="AW199" s="15" t="s">
        <v>35</v>
      </c>
      <c r="AX199" s="15" t="s">
        <v>82</v>
      </c>
      <c r="AY199" s="227" t="s">
        <v>128</v>
      </c>
    </row>
    <row r="200" spans="1:65" s="2" customFormat="1" ht="76.349999999999994" customHeight="1">
      <c r="A200" s="36"/>
      <c r="B200" s="37"/>
      <c r="C200" s="176" t="s">
        <v>258</v>
      </c>
      <c r="D200" s="176" t="s">
        <v>130</v>
      </c>
      <c r="E200" s="177" t="s">
        <v>434</v>
      </c>
      <c r="F200" s="178" t="s">
        <v>435</v>
      </c>
      <c r="G200" s="179" t="s">
        <v>175</v>
      </c>
      <c r="H200" s="180">
        <v>56.256</v>
      </c>
      <c r="I200" s="181"/>
      <c r="J200" s="182">
        <f>ROUND(I200*H200,2)</f>
        <v>0</v>
      </c>
      <c r="K200" s="178" t="s">
        <v>133</v>
      </c>
      <c r="L200" s="41"/>
      <c r="M200" s="183" t="s">
        <v>21</v>
      </c>
      <c r="N200" s="184" t="s">
        <v>45</v>
      </c>
      <c r="O200" s="66"/>
      <c r="P200" s="185">
        <f>O200*H200</f>
        <v>0</v>
      </c>
      <c r="Q200" s="185">
        <v>8.5999999999999998E-4</v>
      </c>
      <c r="R200" s="185">
        <f>Q200*H200</f>
        <v>4.8380159999999998E-2</v>
      </c>
      <c r="S200" s="185">
        <v>0</v>
      </c>
      <c r="T200" s="186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87" t="s">
        <v>134</v>
      </c>
      <c r="AT200" s="187" t="s">
        <v>130</v>
      </c>
      <c r="AU200" s="187" t="s">
        <v>84</v>
      </c>
      <c r="AY200" s="19" t="s">
        <v>128</v>
      </c>
      <c r="BE200" s="188">
        <f>IF(N200="základní",J200,0)</f>
        <v>0</v>
      </c>
      <c r="BF200" s="188">
        <f>IF(N200="snížená",J200,0)</f>
        <v>0</v>
      </c>
      <c r="BG200" s="188">
        <f>IF(N200="zákl. přenesená",J200,0)</f>
        <v>0</v>
      </c>
      <c r="BH200" s="188">
        <f>IF(N200="sníž. přenesená",J200,0)</f>
        <v>0</v>
      </c>
      <c r="BI200" s="188">
        <f>IF(N200="nulová",J200,0)</f>
        <v>0</v>
      </c>
      <c r="BJ200" s="19" t="s">
        <v>82</v>
      </c>
      <c r="BK200" s="188">
        <f>ROUND(I200*H200,2)</f>
        <v>0</v>
      </c>
      <c r="BL200" s="19" t="s">
        <v>134</v>
      </c>
      <c r="BM200" s="187" t="s">
        <v>436</v>
      </c>
    </row>
    <row r="201" spans="1:65" s="2" customFormat="1" ht="11.25">
      <c r="A201" s="36"/>
      <c r="B201" s="37"/>
      <c r="C201" s="38"/>
      <c r="D201" s="189" t="s">
        <v>136</v>
      </c>
      <c r="E201" s="38"/>
      <c r="F201" s="190" t="s">
        <v>437</v>
      </c>
      <c r="G201" s="38"/>
      <c r="H201" s="38"/>
      <c r="I201" s="191"/>
      <c r="J201" s="38"/>
      <c r="K201" s="38"/>
      <c r="L201" s="41"/>
      <c r="M201" s="192"/>
      <c r="N201" s="193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136</v>
      </c>
      <c r="AU201" s="19" t="s">
        <v>84</v>
      </c>
    </row>
    <row r="202" spans="1:65" s="2" customFormat="1" ht="19.5">
      <c r="A202" s="36"/>
      <c r="B202" s="37"/>
      <c r="C202" s="38"/>
      <c r="D202" s="194" t="s">
        <v>138</v>
      </c>
      <c r="E202" s="38"/>
      <c r="F202" s="195" t="s">
        <v>139</v>
      </c>
      <c r="G202" s="38"/>
      <c r="H202" s="38"/>
      <c r="I202" s="191"/>
      <c r="J202" s="38"/>
      <c r="K202" s="38"/>
      <c r="L202" s="41"/>
      <c r="M202" s="192"/>
      <c r="N202" s="193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138</v>
      </c>
      <c r="AU202" s="19" t="s">
        <v>84</v>
      </c>
    </row>
    <row r="203" spans="1:65" s="14" customFormat="1" ht="11.25">
      <c r="B203" s="206"/>
      <c r="C203" s="207"/>
      <c r="D203" s="194" t="s">
        <v>140</v>
      </c>
      <c r="E203" s="208" t="s">
        <v>21</v>
      </c>
      <c r="F203" s="209" t="s">
        <v>438</v>
      </c>
      <c r="G203" s="207"/>
      <c r="H203" s="210">
        <v>56.256</v>
      </c>
      <c r="I203" s="211"/>
      <c r="J203" s="207"/>
      <c r="K203" s="207"/>
      <c r="L203" s="212"/>
      <c r="M203" s="213"/>
      <c r="N203" s="214"/>
      <c r="O203" s="214"/>
      <c r="P203" s="214"/>
      <c r="Q203" s="214"/>
      <c r="R203" s="214"/>
      <c r="S203" s="214"/>
      <c r="T203" s="215"/>
      <c r="AT203" s="216" t="s">
        <v>140</v>
      </c>
      <c r="AU203" s="216" t="s">
        <v>84</v>
      </c>
      <c r="AV203" s="14" t="s">
        <v>84</v>
      </c>
      <c r="AW203" s="14" t="s">
        <v>35</v>
      </c>
      <c r="AX203" s="14" t="s">
        <v>74</v>
      </c>
      <c r="AY203" s="216" t="s">
        <v>128</v>
      </c>
    </row>
    <row r="204" spans="1:65" s="15" customFormat="1" ht="11.25">
      <c r="B204" s="217"/>
      <c r="C204" s="218"/>
      <c r="D204" s="194" t="s">
        <v>140</v>
      </c>
      <c r="E204" s="219" t="s">
        <v>21</v>
      </c>
      <c r="F204" s="220" t="s">
        <v>146</v>
      </c>
      <c r="G204" s="218"/>
      <c r="H204" s="221">
        <v>56.256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140</v>
      </c>
      <c r="AU204" s="227" t="s">
        <v>84</v>
      </c>
      <c r="AV204" s="15" t="s">
        <v>134</v>
      </c>
      <c r="AW204" s="15" t="s">
        <v>35</v>
      </c>
      <c r="AX204" s="15" t="s">
        <v>82</v>
      </c>
      <c r="AY204" s="227" t="s">
        <v>128</v>
      </c>
    </row>
    <row r="205" spans="1:65" s="2" customFormat="1" ht="78" customHeight="1">
      <c r="A205" s="36"/>
      <c r="B205" s="37"/>
      <c r="C205" s="176" t="s">
        <v>265</v>
      </c>
      <c r="D205" s="176" t="s">
        <v>130</v>
      </c>
      <c r="E205" s="177" t="s">
        <v>439</v>
      </c>
      <c r="F205" s="178" t="s">
        <v>440</v>
      </c>
      <c r="G205" s="179" t="s">
        <v>314</v>
      </c>
      <c r="H205" s="180">
        <v>7.0000000000000007E-2</v>
      </c>
      <c r="I205" s="181"/>
      <c r="J205" s="182">
        <f>ROUND(I205*H205,2)</f>
        <v>0</v>
      </c>
      <c r="K205" s="178" t="s">
        <v>133</v>
      </c>
      <c r="L205" s="41"/>
      <c r="M205" s="183" t="s">
        <v>21</v>
      </c>
      <c r="N205" s="184" t="s">
        <v>45</v>
      </c>
      <c r="O205" s="66"/>
      <c r="P205" s="185">
        <f>O205*H205</f>
        <v>0</v>
      </c>
      <c r="Q205" s="185">
        <v>1.09528</v>
      </c>
      <c r="R205" s="185">
        <f>Q205*H205</f>
        <v>7.6669600000000004E-2</v>
      </c>
      <c r="S205" s="185">
        <v>0</v>
      </c>
      <c r="T205" s="186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7" t="s">
        <v>134</v>
      </c>
      <c r="AT205" s="187" t="s">
        <v>130</v>
      </c>
      <c r="AU205" s="187" t="s">
        <v>84</v>
      </c>
      <c r="AY205" s="19" t="s">
        <v>128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19" t="s">
        <v>82</v>
      </c>
      <c r="BK205" s="188">
        <f>ROUND(I205*H205,2)</f>
        <v>0</v>
      </c>
      <c r="BL205" s="19" t="s">
        <v>134</v>
      </c>
      <c r="BM205" s="187" t="s">
        <v>441</v>
      </c>
    </row>
    <row r="206" spans="1:65" s="2" customFormat="1" ht="11.25">
      <c r="A206" s="36"/>
      <c r="B206" s="37"/>
      <c r="C206" s="38"/>
      <c r="D206" s="189" t="s">
        <v>136</v>
      </c>
      <c r="E206" s="38"/>
      <c r="F206" s="190" t="s">
        <v>442</v>
      </c>
      <c r="G206" s="38"/>
      <c r="H206" s="38"/>
      <c r="I206" s="191"/>
      <c r="J206" s="38"/>
      <c r="K206" s="38"/>
      <c r="L206" s="41"/>
      <c r="M206" s="192"/>
      <c r="N206" s="193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136</v>
      </c>
      <c r="AU206" s="19" t="s">
        <v>84</v>
      </c>
    </row>
    <row r="207" spans="1:65" s="2" customFormat="1" ht="19.5">
      <c r="A207" s="36"/>
      <c r="B207" s="37"/>
      <c r="C207" s="38"/>
      <c r="D207" s="194" t="s">
        <v>138</v>
      </c>
      <c r="E207" s="38"/>
      <c r="F207" s="195" t="s">
        <v>139</v>
      </c>
      <c r="G207" s="38"/>
      <c r="H207" s="38"/>
      <c r="I207" s="191"/>
      <c r="J207" s="38"/>
      <c r="K207" s="38"/>
      <c r="L207" s="41"/>
      <c r="M207" s="192"/>
      <c r="N207" s="193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138</v>
      </c>
      <c r="AU207" s="19" t="s">
        <v>84</v>
      </c>
    </row>
    <row r="208" spans="1:65" s="13" customFormat="1" ht="11.25">
      <c r="B208" s="196"/>
      <c r="C208" s="197"/>
      <c r="D208" s="194" t="s">
        <v>140</v>
      </c>
      <c r="E208" s="198" t="s">
        <v>21</v>
      </c>
      <c r="F208" s="199" t="s">
        <v>443</v>
      </c>
      <c r="G208" s="197"/>
      <c r="H208" s="198" t="s">
        <v>21</v>
      </c>
      <c r="I208" s="200"/>
      <c r="J208" s="197"/>
      <c r="K208" s="197"/>
      <c r="L208" s="201"/>
      <c r="M208" s="202"/>
      <c r="N208" s="203"/>
      <c r="O208" s="203"/>
      <c r="P208" s="203"/>
      <c r="Q208" s="203"/>
      <c r="R208" s="203"/>
      <c r="S208" s="203"/>
      <c r="T208" s="204"/>
      <c r="AT208" s="205" t="s">
        <v>140</v>
      </c>
      <c r="AU208" s="205" t="s">
        <v>84</v>
      </c>
      <c r="AV208" s="13" t="s">
        <v>82</v>
      </c>
      <c r="AW208" s="13" t="s">
        <v>35</v>
      </c>
      <c r="AX208" s="13" t="s">
        <v>74</v>
      </c>
      <c r="AY208" s="205" t="s">
        <v>128</v>
      </c>
    </row>
    <row r="209" spans="1:65" s="14" customFormat="1" ht="11.25">
      <c r="B209" s="206"/>
      <c r="C209" s="207"/>
      <c r="D209" s="194" t="s">
        <v>140</v>
      </c>
      <c r="E209" s="208" t="s">
        <v>21</v>
      </c>
      <c r="F209" s="209" t="s">
        <v>444</v>
      </c>
      <c r="G209" s="207"/>
      <c r="H209" s="210">
        <v>7.0000000000000007E-2</v>
      </c>
      <c r="I209" s="211"/>
      <c r="J209" s="207"/>
      <c r="K209" s="207"/>
      <c r="L209" s="212"/>
      <c r="M209" s="213"/>
      <c r="N209" s="214"/>
      <c r="O209" s="214"/>
      <c r="P209" s="214"/>
      <c r="Q209" s="214"/>
      <c r="R209" s="214"/>
      <c r="S209" s="214"/>
      <c r="T209" s="215"/>
      <c r="AT209" s="216" t="s">
        <v>140</v>
      </c>
      <c r="AU209" s="216" t="s">
        <v>84</v>
      </c>
      <c r="AV209" s="14" t="s">
        <v>84</v>
      </c>
      <c r="AW209" s="14" t="s">
        <v>35</v>
      </c>
      <c r="AX209" s="14" t="s">
        <v>74</v>
      </c>
      <c r="AY209" s="216" t="s">
        <v>128</v>
      </c>
    </row>
    <row r="210" spans="1:65" s="15" customFormat="1" ht="11.25">
      <c r="B210" s="217"/>
      <c r="C210" s="218"/>
      <c r="D210" s="194" t="s">
        <v>140</v>
      </c>
      <c r="E210" s="219" t="s">
        <v>21</v>
      </c>
      <c r="F210" s="220" t="s">
        <v>146</v>
      </c>
      <c r="G210" s="218"/>
      <c r="H210" s="221">
        <v>7.0000000000000007E-2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140</v>
      </c>
      <c r="AU210" s="227" t="s">
        <v>84</v>
      </c>
      <c r="AV210" s="15" t="s">
        <v>134</v>
      </c>
      <c r="AW210" s="15" t="s">
        <v>35</v>
      </c>
      <c r="AX210" s="15" t="s">
        <v>82</v>
      </c>
      <c r="AY210" s="227" t="s">
        <v>128</v>
      </c>
    </row>
    <row r="211" spans="1:65" s="2" customFormat="1" ht="90" customHeight="1">
      <c r="A211" s="36"/>
      <c r="B211" s="37"/>
      <c r="C211" s="176" t="s">
        <v>270</v>
      </c>
      <c r="D211" s="176" t="s">
        <v>130</v>
      </c>
      <c r="E211" s="177" t="s">
        <v>445</v>
      </c>
      <c r="F211" s="178" t="s">
        <v>446</v>
      </c>
      <c r="G211" s="179" t="s">
        <v>314</v>
      </c>
      <c r="H211" s="180">
        <v>0.25600000000000001</v>
      </c>
      <c r="I211" s="181"/>
      <c r="J211" s="182">
        <f>ROUND(I211*H211,2)</f>
        <v>0</v>
      </c>
      <c r="K211" s="178" t="s">
        <v>133</v>
      </c>
      <c r="L211" s="41"/>
      <c r="M211" s="183" t="s">
        <v>21</v>
      </c>
      <c r="N211" s="184" t="s">
        <v>45</v>
      </c>
      <c r="O211" s="66"/>
      <c r="P211" s="185">
        <f>O211*H211</f>
        <v>0</v>
      </c>
      <c r="Q211" s="185">
        <v>1.03955</v>
      </c>
      <c r="R211" s="185">
        <f>Q211*H211</f>
        <v>0.26612479999999999</v>
      </c>
      <c r="S211" s="185">
        <v>0</v>
      </c>
      <c r="T211" s="186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87" t="s">
        <v>134</v>
      </c>
      <c r="AT211" s="187" t="s">
        <v>130</v>
      </c>
      <c r="AU211" s="187" t="s">
        <v>84</v>
      </c>
      <c r="AY211" s="19" t="s">
        <v>128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19" t="s">
        <v>82</v>
      </c>
      <c r="BK211" s="188">
        <f>ROUND(I211*H211,2)</f>
        <v>0</v>
      </c>
      <c r="BL211" s="19" t="s">
        <v>134</v>
      </c>
      <c r="BM211" s="187" t="s">
        <v>447</v>
      </c>
    </row>
    <row r="212" spans="1:65" s="2" customFormat="1" ht="11.25">
      <c r="A212" s="36"/>
      <c r="B212" s="37"/>
      <c r="C212" s="38"/>
      <c r="D212" s="189" t="s">
        <v>136</v>
      </c>
      <c r="E212" s="38"/>
      <c r="F212" s="190" t="s">
        <v>448</v>
      </c>
      <c r="G212" s="38"/>
      <c r="H212" s="38"/>
      <c r="I212" s="191"/>
      <c r="J212" s="38"/>
      <c r="K212" s="38"/>
      <c r="L212" s="41"/>
      <c r="M212" s="192"/>
      <c r="N212" s="193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136</v>
      </c>
      <c r="AU212" s="19" t="s">
        <v>84</v>
      </c>
    </row>
    <row r="213" spans="1:65" s="2" customFormat="1" ht="19.5">
      <c r="A213" s="36"/>
      <c r="B213" s="37"/>
      <c r="C213" s="38"/>
      <c r="D213" s="194" t="s">
        <v>138</v>
      </c>
      <c r="E213" s="38"/>
      <c r="F213" s="195" t="s">
        <v>139</v>
      </c>
      <c r="G213" s="38"/>
      <c r="H213" s="38"/>
      <c r="I213" s="191"/>
      <c r="J213" s="38"/>
      <c r="K213" s="38"/>
      <c r="L213" s="41"/>
      <c r="M213" s="192"/>
      <c r="N213" s="193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138</v>
      </c>
      <c r="AU213" s="19" t="s">
        <v>84</v>
      </c>
    </row>
    <row r="214" spans="1:65" s="13" customFormat="1" ht="11.25">
      <c r="B214" s="196"/>
      <c r="C214" s="197"/>
      <c r="D214" s="194" t="s">
        <v>140</v>
      </c>
      <c r="E214" s="198" t="s">
        <v>21</v>
      </c>
      <c r="F214" s="199" t="s">
        <v>449</v>
      </c>
      <c r="G214" s="197"/>
      <c r="H214" s="198" t="s">
        <v>21</v>
      </c>
      <c r="I214" s="200"/>
      <c r="J214" s="197"/>
      <c r="K214" s="197"/>
      <c r="L214" s="201"/>
      <c r="M214" s="202"/>
      <c r="N214" s="203"/>
      <c r="O214" s="203"/>
      <c r="P214" s="203"/>
      <c r="Q214" s="203"/>
      <c r="R214" s="203"/>
      <c r="S214" s="203"/>
      <c r="T214" s="204"/>
      <c r="AT214" s="205" t="s">
        <v>140</v>
      </c>
      <c r="AU214" s="205" t="s">
        <v>84</v>
      </c>
      <c r="AV214" s="13" t="s">
        <v>82</v>
      </c>
      <c r="AW214" s="13" t="s">
        <v>35</v>
      </c>
      <c r="AX214" s="13" t="s">
        <v>74</v>
      </c>
      <c r="AY214" s="205" t="s">
        <v>128</v>
      </c>
    </row>
    <row r="215" spans="1:65" s="14" customFormat="1" ht="11.25">
      <c r="B215" s="206"/>
      <c r="C215" s="207"/>
      <c r="D215" s="194" t="s">
        <v>140</v>
      </c>
      <c r="E215" s="208" t="s">
        <v>21</v>
      </c>
      <c r="F215" s="209" t="s">
        <v>450</v>
      </c>
      <c r="G215" s="207"/>
      <c r="H215" s="210">
        <v>0.25600000000000001</v>
      </c>
      <c r="I215" s="211"/>
      <c r="J215" s="207"/>
      <c r="K215" s="207"/>
      <c r="L215" s="212"/>
      <c r="M215" s="213"/>
      <c r="N215" s="214"/>
      <c r="O215" s="214"/>
      <c r="P215" s="214"/>
      <c r="Q215" s="214"/>
      <c r="R215" s="214"/>
      <c r="S215" s="214"/>
      <c r="T215" s="215"/>
      <c r="AT215" s="216" t="s">
        <v>140</v>
      </c>
      <c r="AU215" s="216" t="s">
        <v>84</v>
      </c>
      <c r="AV215" s="14" t="s">
        <v>84</v>
      </c>
      <c r="AW215" s="14" t="s">
        <v>35</v>
      </c>
      <c r="AX215" s="14" t="s">
        <v>74</v>
      </c>
      <c r="AY215" s="216" t="s">
        <v>128</v>
      </c>
    </row>
    <row r="216" spans="1:65" s="15" customFormat="1" ht="11.25">
      <c r="B216" s="217"/>
      <c r="C216" s="218"/>
      <c r="D216" s="194" t="s">
        <v>140</v>
      </c>
      <c r="E216" s="219" t="s">
        <v>21</v>
      </c>
      <c r="F216" s="220" t="s">
        <v>146</v>
      </c>
      <c r="G216" s="218"/>
      <c r="H216" s="221">
        <v>0.25600000000000001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140</v>
      </c>
      <c r="AU216" s="227" t="s">
        <v>84</v>
      </c>
      <c r="AV216" s="15" t="s">
        <v>134</v>
      </c>
      <c r="AW216" s="15" t="s">
        <v>35</v>
      </c>
      <c r="AX216" s="15" t="s">
        <v>82</v>
      </c>
      <c r="AY216" s="227" t="s">
        <v>128</v>
      </c>
    </row>
    <row r="217" spans="1:65" s="2" customFormat="1" ht="55.5" customHeight="1">
      <c r="A217" s="36"/>
      <c r="B217" s="37"/>
      <c r="C217" s="176" t="s">
        <v>8</v>
      </c>
      <c r="D217" s="176" t="s">
        <v>130</v>
      </c>
      <c r="E217" s="177" t="s">
        <v>451</v>
      </c>
      <c r="F217" s="178" t="s">
        <v>452</v>
      </c>
      <c r="G217" s="179" t="s">
        <v>102</v>
      </c>
      <c r="H217" s="180">
        <v>48.234999999999999</v>
      </c>
      <c r="I217" s="181"/>
      <c r="J217" s="182">
        <f>ROUND(I217*H217,2)</f>
        <v>0</v>
      </c>
      <c r="K217" s="178" t="s">
        <v>133</v>
      </c>
      <c r="L217" s="41"/>
      <c r="M217" s="183" t="s">
        <v>21</v>
      </c>
      <c r="N217" s="184" t="s">
        <v>45</v>
      </c>
      <c r="O217" s="66"/>
      <c r="P217" s="185">
        <f>O217*H217</f>
        <v>0</v>
      </c>
      <c r="Q217" s="185">
        <v>2.2912400000000002</v>
      </c>
      <c r="R217" s="185">
        <f>Q217*H217</f>
        <v>110.5179614</v>
      </c>
      <c r="S217" s="185">
        <v>0</v>
      </c>
      <c r="T217" s="186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7" t="s">
        <v>134</v>
      </c>
      <c r="AT217" s="187" t="s">
        <v>130</v>
      </c>
      <c r="AU217" s="187" t="s">
        <v>84</v>
      </c>
      <c r="AY217" s="19" t="s">
        <v>128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19" t="s">
        <v>82</v>
      </c>
      <c r="BK217" s="188">
        <f>ROUND(I217*H217,2)</f>
        <v>0</v>
      </c>
      <c r="BL217" s="19" t="s">
        <v>134</v>
      </c>
      <c r="BM217" s="187" t="s">
        <v>453</v>
      </c>
    </row>
    <row r="218" spans="1:65" s="2" customFormat="1" ht="11.25">
      <c r="A218" s="36"/>
      <c r="B218" s="37"/>
      <c r="C218" s="38"/>
      <c r="D218" s="189" t="s">
        <v>136</v>
      </c>
      <c r="E218" s="38"/>
      <c r="F218" s="190" t="s">
        <v>454</v>
      </c>
      <c r="G218" s="38"/>
      <c r="H218" s="38"/>
      <c r="I218" s="191"/>
      <c r="J218" s="38"/>
      <c r="K218" s="38"/>
      <c r="L218" s="41"/>
      <c r="M218" s="192"/>
      <c r="N218" s="193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136</v>
      </c>
      <c r="AU218" s="19" t="s">
        <v>84</v>
      </c>
    </row>
    <row r="219" spans="1:65" s="2" customFormat="1" ht="19.5">
      <c r="A219" s="36"/>
      <c r="B219" s="37"/>
      <c r="C219" s="38"/>
      <c r="D219" s="194" t="s">
        <v>138</v>
      </c>
      <c r="E219" s="38"/>
      <c r="F219" s="195" t="s">
        <v>139</v>
      </c>
      <c r="G219" s="38"/>
      <c r="H219" s="38"/>
      <c r="I219" s="191"/>
      <c r="J219" s="38"/>
      <c r="K219" s="38"/>
      <c r="L219" s="41"/>
      <c r="M219" s="192"/>
      <c r="N219" s="193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138</v>
      </c>
      <c r="AU219" s="19" t="s">
        <v>84</v>
      </c>
    </row>
    <row r="220" spans="1:65" s="13" customFormat="1" ht="11.25">
      <c r="B220" s="196"/>
      <c r="C220" s="197"/>
      <c r="D220" s="194" t="s">
        <v>140</v>
      </c>
      <c r="E220" s="198" t="s">
        <v>21</v>
      </c>
      <c r="F220" s="199" t="s">
        <v>455</v>
      </c>
      <c r="G220" s="197"/>
      <c r="H220" s="198" t="s">
        <v>21</v>
      </c>
      <c r="I220" s="200"/>
      <c r="J220" s="197"/>
      <c r="K220" s="197"/>
      <c r="L220" s="201"/>
      <c r="M220" s="202"/>
      <c r="N220" s="203"/>
      <c r="O220" s="203"/>
      <c r="P220" s="203"/>
      <c r="Q220" s="203"/>
      <c r="R220" s="203"/>
      <c r="S220" s="203"/>
      <c r="T220" s="204"/>
      <c r="AT220" s="205" t="s">
        <v>140</v>
      </c>
      <c r="AU220" s="205" t="s">
        <v>84</v>
      </c>
      <c r="AV220" s="13" t="s">
        <v>82</v>
      </c>
      <c r="AW220" s="13" t="s">
        <v>35</v>
      </c>
      <c r="AX220" s="13" t="s">
        <v>74</v>
      </c>
      <c r="AY220" s="205" t="s">
        <v>128</v>
      </c>
    </row>
    <row r="221" spans="1:65" s="14" customFormat="1" ht="11.25">
      <c r="B221" s="206"/>
      <c r="C221" s="207"/>
      <c r="D221" s="194" t="s">
        <v>140</v>
      </c>
      <c r="E221" s="208" t="s">
        <v>21</v>
      </c>
      <c r="F221" s="209" t="s">
        <v>456</v>
      </c>
      <c r="G221" s="207"/>
      <c r="H221" s="210">
        <v>20.399999999999999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140</v>
      </c>
      <c r="AU221" s="216" t="s">
        <v>84</v>
      </c>
      <c r="AV221" s="14" t="s">
        <v>84</v>
      </c>
      <c r="AW221" s="14" t="s">
        <v>35</v>
      </c>
      <c r="AX221" s="14" t="s">
        <v>74</v>
      </c>
      <c r="AY221" s="216" t="s">
        <v>128</v>
      </c>
    </row>
    <row r="222" spans="1:65" s="14" customFormat="1" ht="11.25">
      <c r="B222" s="206"/>
      <c r="C222" s="207"/>
      <c r="D222" s="194" t="s">
        <v>140</v>
      </c>
      <c r="E222" s="208" t="s">
        <v>21</v>
      </c>
      <c r="F222" s="209" t="s">
        <v>457</v>
      </c>
      <c r="G222" s="207"/>
      <c r="H222" s="210">
        <v>13.6</v>
      </c>
      <c r="I222" s="211"/>
      <c r="J222" s="207"/>
      <c r="K222" s="207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140</v>
      </c>
      <c r="AU222" s="216" t="s">
        <v>84</v>
      </c>
      <c r="AV222" s="14" t="s">
        <v>84</v>
      </c>
      <c r="AW222" s="14" t="s">
        <v>35</v>
      </c>
      <c r="AX222" s="14" t="s">
        <v>74</v>
      </c>
      <c r="AY222" s="216" t="s">
        <v>128</v>
      </c>
    </row>
    <row r="223" spans="1:65" s="14" customFormat="1" ht="11.25">
      <c r="B223" s="206"/>
      <c r="C223" s="207"/>
      <c r="D223" s="194" t="s">
        <v>140</v>
      </c>
      <c r="E223" s="208" t="s">
        <v>21</v>
      </c>
      <c r="F223" s="209" t="s">
        <v>458</v>
      </c>
      <c r="G223" s="207"/>
      <c r="H223" s="210">
        <v>5.9</v>
      </c>
      <c r="I223" s="211"/>
      <c r="J223" s="207"/>
      <c r="K223" s="207"/>
      <c r="L223" s="212"/>
      <c r="M223" s="213"/>
      <c r="N223" s="214"/>
      <c r="O223" s="214"/>
      <c r="P223" s="214"/>
      <c r="Q223" s="214"/>
      <c r="R223" s="214"/>
      <c r="S223" s="214"/>
      <c r="T223" s="215"/>
      <c r="AT223" s="216" t="s">
        <v>140</v>
      </c>
      <c r="AU223" s="216" t="s">
        <v>84</v>
      </c>
      <c r="AV223" s="14" t="s">
        <v>84</v>
      </c>
      <c r="AW223" s="14" t="s">
        <v>35</v>
      </c>
      <c r="AX223" s="14" t="s">
        <v>74</v>
      </c>
      <c r="AY223" s="216" t="s">
        <v>128</v>
      </c>
    </row>
    <row r="224" spans="1:65" s="14" customFormat="1" ht="11.25">
      <c r="B224" s="206"/>
      <c r="C224" s="207"/>
      <c r="D224" s="194" t="s">
        <v>140</v>
      </c>
      <c r="E224" s="208" t="s">
        <v>21</v>
      </c>
      <c r="F224" s="209" t="s">
        <v>459</v>
      </c>
      <c r="G224" s="207"/>
      <c r="H224" s="210">
        <v>4.9980000000000002</v>
      </c>
      <c r="I224" s="211"/>
      <c r="J224" s="207"/>
      <c r="K224" s="207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140</v>
      </c>
      <c r="AU224" s="216" t="s">
        <v>84</v>
      </c>
      <c r="AV224" s="14" t="s">
        <v>84</v>
      </c>
      <c r="AW224" s="14" t="s">
        <v>35</v>
      </c>
      <c r="AX224" s="14" t="s">
        <v>74</v>
      </c>
      <c r="AY224" s="216" t="s">
        <v>128</v>
      </c>
    </row>
    <row r="225" spans="1:65" s="14" customFormat="1" ht="11.25">
      <c r="B225" s="206"/>
      <c r="C225" s="207"/>
      <c r="D225" s="194" t="s">
        <v>140</v>
      </c>
      <c r="E225" s="208" t="s">
        <v>21</v>
      </c>
      <c r="F225" s="209" t="s">
        <v>460</v>
      </c>
      <c r="G225" s="207"/>
      <c r="H225" s="210">
        <v>0.95</v>
      </c>
      <c r="I225" s="211"/>
      <c r="J225" s="207"/>
      <c r="K225" s="207"/>
      <c r="L225" s="212"/>
      <c r="M225" s="213"/>
      <c r="N225" s="214"/>
      <c r="O225" s="214"/>
      <c r="P225" s="214"/>
      <c r="Q225" s="214"/>
      <c r="R225" s="214"/>
      <c r="S225" s="214"/>
      <c r="T225" s="215"/>
      <c r="AT225" s="216" t="s">
        <v>140</v>
      </c>
      <c r="AU225" s="216" t="s">
        <v>84</v>
      </c>
      <c r="AV225" s="14" t="s">
        <v>84</v>
      </c>
      <c r="AW225" s="14" t="s">
        <v>35</v>
      </c>
      <c r="AX225" s="14" t="s">
        <v>74</v>
      </c>
      <c r="AY225" s="216" t="s">
        <v>128</v>
      </c>
    </row>
    <row r="226" spans="1:65" s="14" customFormat="1" ht="11.25">
      <c r="B226" s="206"/>
      <c r="C226" s="207"/>
      <c r="D226" s="194" t="s">
        <v>140</v>
      </c>
      <c r="E226" s="208" t="s">
        <v>21</v>
      </c>
      <c r="F226" s="209" t="s">
        <v>461</v>
      </c>
      <c r="G226" s="207"/>
      <c r="H226" s="210">
        <v>0.32400000000000001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140</v>
      </c>
      <c r="AU226" s="216" t="s">
        <v>84</v>
      </c>
      <c r="AV226" s="14" t="s">
        <v>84</v>
      </c>
      <c r="AW226" s="14" t="s">
        <v>35</v>
      </c>
      <c r="AX226" s="14" t="s">
        <v>74</v>
      </c>
      <c r="AY226" s="216" t="s">
        <v>128</v>
      </c>
    </row>
    <row r="227" spans="1:65" s="13" customFormat="1" ht="11.25">
      <c r="B227" s="196"/>
      <c r="C227" s="197"/>
      <c r="D227" s="194" t="s">
        <v>140</v>
      </c>
      <c r="E227" s="198" t="s">
        <v>21</v>
      </c>
      <c r="F227" s="199" t="s">
        <v>462</v>
      </c>
      <c r="G227" s="197"/>
      <c r="H227" s="198" t="s">
        <v>21</v>
      </c>
      <c r="I227" s="200"/>
      <c r="J227" s="197"/>
      <c r="K227" s="197"/>
      <c r="L227" s="201"/>
      <c r="M227" s="202"/>
      <c r="N227" s="203"/>
      <c r="O227" s="203"/>
      <c r="P227" s="203"/>
      <c r="Q227" s="203"/>
      <c r="R227" s="203"/>
      <c r="S227" s="203"/>
      <c r="T227" s="204"/>
      <c r="AT227" s="205" t="s">
        <v>140</v>
      </c>
      <c r="AU227" s="205" t="s">
        <v>84</v>
      </c>
      <c r="AV227" s="13" t="s">
        <v>82</v>
      </c>
      <c r="AW227" s="13" t="s">
        <v>35</v>
      </c>
      <c r="AX227" s="13" t="s">
        <v>74</v>
      </c>
      <c r="AY227" s="205" t="s">
        <v>128</v>
      </c>
    </row>
    <row r="228" spans="1:65" s="14" customFormat="1" ht="11.25">
      <c r="B228" s="206"/>
      <c r="C228" s="207"/>
      <c r="D228" s="194" t="s">
        <v>140</v>
      </c>
      <c r="E228" s="208" t="s">
        <v>21</v>
      </c>
      <c r="F228" s="209" t="s">
        <v>463</v>
      </c>
      <c r="G228" s="207"/>
      <c r="H228" s="210">
        <v>1.375</v>
      </c>
      <c r="I228" s="211"/>
      <c r="J228" s="207"/>
      <c r="K228" s="207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140</v>
      </c>
      <c r="AU228" s="216" t="s">
        <v>84</v>
      </c>
      <c r="AV228" s="14" t="s">
        <v>84</v>
      </c>
      <c r="AW228" s="14" t="s">
        <v>35</v>
      </c>
      <c r="AX228" s="14" t="s">
        <v>74</v>
      </c>
      <c r="AY228" s="216" t="s">
        <v>128</v>
      </c>
    </row>
    <row r="229" spans="1:65" s="14" customFormat="1" ht="11.25">
      <c r="B229" s="206"/>
      <c r="C229" s="207"/>
      <c r="D229" s="194" t="s">
        <v>140</v>
      </c>
      <c r="E229" s="208" t="s">
        <v>21</v>
      </c>
      <c r="F229" s="209" t="s">
        <v>464</v>
      </c>
      <c r="G229" s="207"/>
      <c r="H229" s="210">
        <v>0.68799999999999994</v>
      </c>
      <c r="I229" s="211"/>
      <c r="J229" s="207"/>
      <c r="K229" s="207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140</v>
      </c>
      <c r="AU229" s="216" t="s">
        <v>84</v>
      </c>
      <c r="AV229" s="14" t="s">
        <v>84</v>
      </c>
      <c r="AW229" s="14" t="s">
        <v>35</v>
      </c>
      <c r="AX229" s="14" t="s">
        <v>74</v>
      </c>
      <c r="AY229" s="216" t="s">
        <v>128</v>
      </c>
    </row>
    <row r="230" spans="1:65" s="15" customFormat="1" ht="11.25">
      <c r="B230" s="217"/>
      <c r="C230" s="218"/>
      <c r="D230" s="194" t="s">
        <v>140</v>
      </c>
      <c r="E230" s="219" t="s">
        <v>21</v>
      </c>
      <c r="F230" s="220" t="s">
        <v>146</v>
      </c>
      <c r="G230" s="218"/>
      <c r="H230" s="221">
        <v>48.234999999999999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140</v>
      </c>
      <c r="AU230" s="227" t="s">
        <v>84</v>
      </c>
      <c r="AV230" s="15" t="s">
        <v>134</v>
      </c>
      <c r="AW230" s="15" t="s">
        <v>35</v>
      </c>
      <c r="AX230" s="15" t="s">
        <v>82</v>
      </c>
      <c r="AY230" s="227" t="s">
        <v>128</v>
      </c>
    </row>
    <row r="231" spans="1:65" s="2" customFormat="1" ht="24.2" customHeight="1">
      <c r="A231" s="36"/>
      <c r="B231" s="37"/>
      <c r="C231" s="176" t="s">
        <v>279</v>
      </c>
      <c r="D231" s="176" t="s">
        <v>130</v>
      </c>
      <c r="E231" s="177" t="s">
        <v>465</v>
      </c>
      <c r="F231" s="178" t="s">
        <v>466</v>
      </c>
      <c r="G231" s="179" t="s">
        <v>467</v>
      </c>
      <c r="H231" s="180">
        <v>15</v>
      </c>
      <c r="I231" s="181"/>
      <c r="J231" s="182">
        <f>ROUND(I231*H231,2)</f>
        <v>0</v>
      </c>
      <c r="K231" s="178" t="s">
        <v>133</v>
      </c>
      <c r="L231" s="41"/>
      <c r="M231" s="183" t="s">
        <v>21</v>
      </c>
      <c r="N231" s="184" t="s">
        <v>45</v>
      </c>
      <c r="O231" s="66"/>
      <c r="P231" s="185">
        <f>O231*H231</f>
        <v>0</v>
      </c>
      <c r="Q231" s="185">
        <v>0.20716000000000001</v>
      </c>
      <c r="R231" s="185">
        <f>Q231*H231</f>
        <v>3.1074000000000002</v>
      </c>
      <c r="S231" s="185">
        <v>0</v>
      </c>
      <c r="T231" s="186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7" t="s">
        <v>134</v>
      </c>
      <c r="AT231" s="187" t="s">
        <v>130</v>
      </c>
      <c r="AU231" s="187" t="s">
        <v>84</v>
      </c>
      <c r="AY231" s="19" t="s">
        <v>128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19" t="s">
        <v>82</v>
      </c>
      <c r="BK231" s="188">
        <f>ROUND(I231*H231,2)</f>
        <v>0</v>
      </c>
      <c r="BL231" s="19" t="s">
        <v>134</v>
      </c>
      <c r="BM231" s="187" t="s">
        <v>468</v>
      </c>
    </row>
    <row r="232" spans="1:65" s="2" customFormat="1" ht="11.25">
      <c r="A232" s="36"/>
      <c r="B232" s="37"/>
      <c r="C232" s="38"/>
      <c r="D232" s="189" t="s">
        <v>136</v>
      </c>
      <c r="E232" s="38"/>
      <c r="F232" s="190" t="s">
        <v>469</v>
      </c>
      <c r="G232" s="38"/>
      <c r="H232" s="38"/>
      <c r="I232" s="191"/>
      <c r="J232" s="38"/>
      <c r="K232" s="38"/>
      <c r="L232" s="41"/>
      <c r="M232" s="192"/>
      <c r="N232" s="193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136</v>
      </c>
      <c r="AU232" s="19" t="s">
        <v>84</v>
      </c>
    </row>
    <row r="233" spans="1:65" s="2" customFormat="1" ht="19.5">
      <c r="A233" s="36"/>
      <c r="B233" s="37"/>
      <c r="C233" s="38"/>
      <c r="D233" s="194" t="s">
        <v>138</v>
      </c>
      <c r="E233" s="38"/>
      <c r="F233" s="195" t="s">
        <v>139</v>
      </c>
      <c r="G233" s="38"/>
      <c r="H233" s="38"/>
      <c r="I233" s="191"/>
      <c r="J233" s="38"/>
      <c r="K233" s="38"/>
      <c r="L233" s="41"/>
      <c r="M233" s="192"/>
      <c r="N233" s="193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138</v>
      </c>
      <c r="AU233" s="19" t="s">
        <v>84</v>
      </c>
    </row>
    <row r="234" spans="1:65" s="14" customFormat="1" ht="11.25">
      <c r="B234" s="206"/>
      <c r="C234" s="207"/>
      <c r="D234" s="194" t="s">
        <v>140</v>
      </c>
      <c r="E234" s="208" t="s">
        <v>21</v>
      </c>
      <c r="F234" s="209" t="s">
        <v>470</v>
      </c>
      <c r="G234" s="207"/>
      <c r="H234" s="210">
        <v>15</v>
      </c>
      <c r="I234" s="211"/>
      <c r="J234" s="207"/>
      <c r="K234" s="207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140</v>
      </c>
      <c r="AU234" s="216" t="s">
        <v>84</v>
      </c>
      <c r="AV234" s="14" t="s">
        <v>84</v>
      </c>
      <c r="AW234" s="14" t="s">
        <v>35</v>
      </c>
      <c r="AX234" s="14" t="s">
        <v>74</v>
      </c>
      <c r="AY234" s="216" t="s">
        <v>128</v>
      </c>
    </row>
    <row r="235" spans="1:65" s="15" customFormat="1" ht="11.25">
      <c r="B235" s="217"/>
      <c r="C235" s="218"/>
      <c r="D235" s="194" t="s">
        <v>140</v>
      </c>
      <c r="E235" s="219" t="s">
        <v>21</v>
      </c>
      <c r="F235" s="220" t="s">
        <v>146</v>
      </c>
      <c r="G235" s="218"/>
      <c r="H235" s="221">
        <v>15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140</v>
      </c>
      <c r="AU235" s="227" t="s">
        <v>84</v>
      </c>
      <c r="AV235" s="15" t="s">
        <v>134</v>
      </c>
      <c r="AW235" s="15" t="s">
        <v>35</v>
      </c>
      <c r="AX235" s="15" t="s">
        <v>82</v>
      </c>
      <c r="AY235" s="227" t="s">
        <v>128</v>
      </c>
    </row>
    <row r="236" spans="1:65" s="2" customFormat="1" ht="16.5" customHeight="1">
      <c r="A236" s="36"/>
      <c r="B236" s="37"/>
      <c r="C236" s="242" t="s">
        <v>283</v>
      </c>
      <c r="D236" s="242" t="s">
        <v>252</v>
      </c>
      <c r="E236" s="243" t="s">
        <v>471</v>
      </c>
      <c r="F236" s="244" t="s">
        <v>472</v>
      </c>
      <c r="G236" s="245" t="s">
        <v>467</v>
      </c>
      <c r="H236" s="246">
        <v>15</v>
      </c>
      <c r="I236" s="247"/>
      <c r="J236" s="248">
        <f>ROUND(I236*H236,2)</f>
        <v>0</v>
      </c>
      <c r="K236" s="244" t="s">
        <v>133</v>
      </c>
      <c r="L236" s="249"/>
      <c r="M236" s="250" t="s">
        <v>21</v>
      </c>
      <c r="N236" s="251" t="s">
        <v>45</v>
      </c>
      <c r="O236" s="66"/>
      <c r="P236" s="185">
        <f>O236*H236</f>
        <v>0</v>
      </c>
      <c r="Q236" s="185">
        <v>5.9379999999999997</v>
      </c>
      <c r="R236" s="185">
        <f>Q236*H236</f>
        <v>89.07</v>
      </c>
      <c r="S236" s="185">
        <v>0</v>
      </c>
      <c r="T236" s="186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7" t="s">
        <v>235</v>
      </c>
      <c r="AT236" s="187" t="s">
        <v>252</v>
      </c>
      <c r="AU236" s="187" t="s">
        <v>84</v>
      </c>
      <c r="AY236" s="19" t="s">
        <v>128</v>
      </c>
      <c r="BE236" s="188">
        <f>IF(N236="základní",J236,0)</f>
        <v>0</v>
      </c>
      <c r="BF236" s="188">
        <f>IF(N236="snížená",J236,0)</f>
        <v>0</v>
      </c>
      <c r="BG236" s="188">
        <f>IF(N236="zákl. přenesená",J236,0)</f>
        <v>0</v>
      </c>
      <c r="BH236" s="188">
        <f>IF(N236="sníž. přenesená",J236,0)</f>
        <v>0</v>
      </c>
      <c r="BI236" s="188">
        <f>IF(N236="nulová",J236,0)</f>
        <v>0</v>
      </c>
      <c r="BJ236" s="19" t="s">
        <v>82</v>
      </c>
      <c r="BK236" s="188">
        <f>ROUND(I236*H236,2)</f>
        <v>0</v>
      </c>
      <c r="BL236" s="19" t="s">
        <v>134</v>
      </c>
      <c r="BM236" s="187" t="s">
        <v>473</v>
      </c>
    </row>
    <row r="237" spans="1:65" s="2" customFormat="1" ht="19.5">
      <c r="A237" s="36"/>
      <c r="B237" s="37"/>
      <c r="C237" s="38"/>
      <c r="D237" s="194" t="s">
        <v>138</v>
      </c>
      <c r="E237" s="38"/>
      <c r="F237" s="195" t="s">
        <v>139</v>
      </c>
      <c r="G237" s="38"/>
      <c r="H237" s="38"/>
      <c r="I237" s="191"/>
      <c r="J237" s="38"/>
      <c r="K237" s="38"/>
      <c r="L237" s="41"/>
      <c r="M237" s="192"/>
      <c r="N237" s="193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138</v>
      </c>
      <c r="AU237" s="19" t="s">
        <v>84</v>
      </c>
    </row>
    <row r="238" spans="1:65" s="14" customFormat="1" ht="11.25">
      <c r="B238" s="206"/>
      <c r="C238" s="207"/>
      <c r="D238" s="194" t="s">
        <v>140</v>
      </c>
      <c r="E238" s="208" t="s">
        <v>21</v>
      </c>
      <c r="F238" s="209" t="s">
        <v>470</v>
      </c>
      <c r="G238" s="207"/>
      <c r="H238" s="210">
        <v>15</v>
      </c>
      <c r="I238" s="211"/>
      <c r="J238" s="207"/>
      <c r="K238" s="207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140</v>
      </c>
      <c r="AU238" s="216" t="s">
        <v>84</v>
      </c>
      <c r="AV238" s="14" t="s">
        <v>84</v>
      </c>
      <c r="AW238" s="14" t="s">
        <v>35</v>
      </c>
      <c r="AX238" s="14" t="s">
        <v>74</v>
      </c>
      <c r="AY238" s="216" t="s">
        <v>128</v>
      </c>
    </row>
    <row r="239" spans="1:65" s="15" customFormat="1" ht="11.25">
      <c r="B239" s="217"/>
      <c r="C239" s="218"/>
      <c r="D239" s="194" t="s">
        <v>140</v>
      </c>
      <c r="E239" s="219" t="s">
        <v>21</v>
      </c>
      <c r="F239" s="220" t="s">
        <v>146</v>
      </c>
      <c r="G239" s="218"/>
      <c r="H239" s="221">
        <v>15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140</v>
      </c>
      <c r="AU239" s="227" t="s">
        <v>84</v>
      </c>
      <c r="AV239" s="15" t="s">
        <v>134</v>
      </c>
      <c r="AW239" s="15" t="s">
        <v>35</v>
      </c>
      <c r="AX239" s="15" t="s">
        <v>82</v>
      </c>
      <c r="AY239" s="227" t="s">
        <v>128</v>
      </c>
    </row>
    <row r="240" spans="1:65" s="12" customFormat="1" ht="22.9" customHeight="1">
      <c r="B240" s="160"/>
      <c r="C240" s="161"/>
      <c r="D240" s="162" t="s">
        <v>73</v>
      </c>
      <c r="E240" s="174" t="s">
        <v>134</v>
      </c>
      <c r="F240" s="174" t="s">
        <v>282</v>
      </c>
      <c r="G240" s="161"/>
      <c r="H240" s="161"/>
      <c r="I240" s="164"/>
      <c r="J240" s="175">
        <f>BK240</f>
        <v>0</v>
      </c>
      <c r="K240" s="161"/>
      <c r="L240" s="166"/>
      <c r="M240" s="167"/>
      <c r="N240" s="168"/>
      <c r="O240" s="168"/>
      <c r="P240" s="169">
        <f>SUM(P241:P306)</f>
        <v>0</v>
      </c>
      <c r="Q240" s="168"/>
      <c r="R240" s="169">
        <f>SUM(R241:R306)</f>
        <v>128.67580397</v>
      </c>
      <c r="S240" s="168"/>
      <c r="T240" s="170">
        <f>SUM(T241:T306)</f>
        <v>0</v>
      </c>
      <c r="AR240" s="171" t="s">
        <v>82</v>
      </c>
      <c r="AT240" s="172" t="s">
        <v>73</v>
      </c>
      <c r="AU240" s="172" t="s">
        <v>82</v>
      </c>
      <c r="AY240" s="171" t="s">
        <v>128</v>
      </c>
      <c r="BK240" s="173">
        <f>SUM(BK241:BK306)</f>
        <v>0</v>
      </c>
    </row>
    <row r="241" spans="1:65" s="2" customFormat="1" ht="49.15" customHeight="1">
      <c r="A241" s="36"/>
      <c r="B241" s="37"/>
      <c r="C241" s="176" t="s">
        <v>293</v>
      </c>
      <c r="D241" s="176" t="s">
        <v>130</v>
      </c>
      <c r="E241" s="177" t="s">
        <v>474</v>
      </c>
      <c r="F241" s="178" t="s">
        <v>475</v>
      </c>
      <c r="G241" s="179" t="s">
        <v>102</v>
      </c>
      <c r="H241" s="180">
        <v>20.641999999999999</v>
      </c>
      <c r="I241" s="181"/>
      <c r="J241" s="182">
        <f>ROUND(I241*H241,2)</f>
        <v>0</v>
      </c>
      <c r="K241" s="178" t="s">
        <v>133</v>
      </c>
      <c r="L241" s="41"/>
      <c r="M241" s="183" t="s">
        <v>21</v>
      </c>
      <c r="N241" s="184" t="s">
        <v>45</v>
      </c>
      <c r="O241" s="66"/>
      <c r="P241" s="185">
        <f>O241*H241</f>
        <v>0</v>
      </c>
      <c r="Q241" s="185">
        <v>2.5018699999999998</v>
      </c>
      <c r="R241" s="185">
        <f>Q241*H241</f>
        <v>51.643600539999994</v>
      </c>
      <c r="S241" s="185">
        <v>0</v>
      </c>
      <c r="T241" s="186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7" t="s">
        <v>134</v>
      </c>
      <c r="AT241" s="187" t="s">
        <v>130</v>
      </c>
      <c r="AU241" s="187" t="s">
        <v>84</v>
      </c>
      <c r="AY241" s="19" t="s">
        <v>128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19" t="s">
        <v>82</v>
      </c>
      <c r="BK241" s="188">
        <f>ROUND(I241*H241,2)</f>
        <v>0</v>
      </c>
      <c r="BL241" s="19" t="s">
        <v>134</v>
      </c>
      <c r="BM241" s="187" t="s">
        <v>476</v>
      </c>
    </row>
    <row r="242" spans="1:65" s="2" customFormat="1" ht="11.25">
      <c r="A242" s="36"/>
      <c r="B242" s="37"/>
      <c r="C242" s="38"/>
      <c r="D242" s="189" t="s">
        <v>136</v>
      </c>
      <c r="E242" s="38"/>
      <c r="F242" s="190" t="s">
        <v>477</v>
      </c>
      <c r="G242" s="38"/>
      <c r="H242" s="38"/>
      <c r="I242" s="191"/>
      <c r="J242" s="38"/>
      <c r="K242" s="38"/>
      <c r="L242" s="41"/>
      <c r="M242" s="192"/>
      <c r="N242" s="193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136</v>
      </c>
      <c r="AU242" s="19" t="s">
        <v>84</v>
      </c>
    </row>
    <row r="243" spans="1:65" s="2" customFormat="1" ht="19.5">
      <c r="A243" s="36"/>
      <c r="B243" s="37"/>
      <c r="C243" s="38"/>
      <c r="D243" s="194" t="s">
        <v>138</v>
      </c>
      <c r="E243" s="38"/>
      <c r="F243" s="195" t="s">
        <v>139</v>
      </c>
      <c r="G243" s="38"/>
      <c r="H243" s="38"/>
      <c r="I243" s="191"/>
      <c r="J243" s="38"/>
      <c r="K243" s="38"/>
      <c r="L243" s="41"/>
      <c r="M243" s="192"/>
      <c r="N243" s="193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138</v>
      </c>
      <c r="AU243" s="19" t="s">
        <v>84</v>
      </c>
    </row>
    <row r="244" spans="1:65" s="13" customFormat="1" ht="11.25">
      <c r="B244" s="196"/>
      <c r="C244" s="197"/>
      <c r="D244" s="194" t="s">
        <v>140</v>
      </c>
      <c r="E244" s="198" t="s">
        <v>21</v>
      </c>
      <c r="F244" s="199" t="s">
        <v>478</v>
      </c>
      <c r="G244" s="197"/>
      <c r="H244" s="198" t="s">
        <v>21</v>
      </c>
      <c r="I244" s="200"/>
      <c r="J244" s="197"/>
      <c r="K244" s="197"/>
      <c r="L244" s="201"/>
      <c r="M244" s="202"/>
      <c r="N244" s="203"/>
      <c r="O244" s="203"/>
      <c r="P244" s="203"/>
      <c r="Q244" s="203"/>
      <c r="R244" s="203"/>
      <c r="S244" s="203"/>
      <c r="T244" s="204"/>
      <c r="AT244" s="205" t="s">
        <v>140</v>
      </c>
      <c r="AU244" s="205" t="s">
        <v>84</v>
      </c>
      <c r="AV244" s="13" t="s">
        <v>82</v>
      </c>
      <c r="AW244" s="13" t="s">
        <v>35</v>
      </c>
      <c r="AX244" s="13" t="s">
        <v>74</v>
      </c>
      <c r="AY244" s="205" t="s">
        <v>128</v>
      </c>
    </row>
    <row r="245" spans="1:65" s="14" customFormat="1" ht="11.25">
      <c r="B245" s="206"/>
      <c r="C245" s="207"/>
      <c r="D245" s="194" t="s">
        <v>140</v>
      </c>
      <c r="E245" s="208" t="s">
        <v>21</v>
      </c>
      <c r="F245" s="209" t="s">
        <v>479</v>
      </c>
      <c r="G245" s="207"/>
      <c r="H245" s="210">
        <v>9.9120000000000008</v>
      </c>
      <c r="I245" s="211"/>
      <c r="J245" s="207"/>
      <c r="K245" s="207"/>
      <c r="L245" s="212"/>
      <c r="M245" s="213"/>
      <c r="N245" s="214"/>
      <c r="O245" s="214"/>
      <c r="P245" s="214"/>
      <c r="Q245" s="214"/>
      <c r="R245" s="214"/>
      <c r="S245" s="214"/>
      <c r="T245" s="215"/>
      <c r="AT245" s="216" t="s">
        <v>140</v>
      </c>
      <c r="AU245" s="216" t="s">
        <v>84</v>
      </c>
      <c r="AV245" s="14" t="s">
        <v>84</v>
      </c>
      <c r="AW245" s="14" t="s">
        <v>35</v>
      </c>
      <c r="AX245" s="14" t="s">
        <v>74</v>
      </c>
      <c r="AY245" s="216" t="s">
        <v>128</v>
      </c>
    </row>
    <row r="246" spans="1:65" s="13" customFormat="1" ht="11.25">
      <c r="B246" s="196"/>
      <c r="C246" s="197"/>
      <c r="D246" s="194" t="s">
        <v>140</v>
      </c>
      <c r="E246" s="198" t="s">
        <v>21</v>
      </c>
      <c r="F246" s="199" t="s">
        <v>480</v>
      </c>
      <c r="G246" s="197"/>
      <c r="H246" s="198" t="s">
        <v>21</v>
      </c>
      <c r="I246" s="200"/>
      <c r="J246" s="197"/>
      <c r="K246" s="197"/>
      <c r="L246" s="201"/>
      <c r="M246" s="202"/>
      <c r="N246" s="203"/>
      <c r="O246" s="203"/>
      <c r="P246" s="203"/>
      <c r="Q246" s="203"/>
      <c r="R246" s="203"/>
      <c r="S246" s="203"/>
      <c r="T246" s="204"/>
      <c r="AT246" s="205" t="s">
        <v>140</v>
      </c>
      <c r="AU246" s="205" t="s">
        <v>84</v>
      </c>
      <c r="AV246" s="13" t="s">
        <v>82</v>
      </c>
      <c r="AW246" s="13" t="s">
        <v>35</v>
      </c>
      <c r="AX246" s="13" t="s">
        <v>74</v>
      </c>
      <c r="AY246" s="205" t="s">
        <v>128</v>
      </c>
    </row>
    <row r="247" spans="1:65" s="14" customFormat="1" ht="11.25">
      <c r="B247" s="206"/>
      <c r="C247" s="207"/>
      <c r="D247" s="194" t="s">
        <v>140</v>
      </c>
      <c r="E247" s="208" t="s">
        <v>21</v>
      </c>
      <c r="F247" s="209" t="s">
        <v>481</v>
      </c>
      <c r="G247" s="207"/>
      <c r="H247" s="210">
        <v>10.73</v>
      </c>
      <c r="I247" s="211"/>
      <c r="J247" s="207"/>
      <c r="K247" s="207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140</v>
      </c>
      <c r="AU247" s="216" t="s">
        <v>84</v>
      </c>
      <c r="AV247" s="14" t="s">
        <v>84</v>
      </c>
      <c r="AW247" s="14" t="s">
        <v>35</v>
      </c>
      <c r="AX247" s="14" t="s">
        <v>74</v>
      </c>
      <c r="AY247" s="216" t="s">
        <v>128</v>
      </c>
    </row>
    <row r="248" spans="1:65" s="15" customFormat="1" ht="11.25">
      <c r="B248" s="217"/>
      <c r="C248" s="218"/>
      <c r="D248" s="194" t="s">
        <v>140</v>
      </c>
      <c r="E248" s="219" t="s">
        <v>21</v>
      </c>
      <c r="F248" s="220" t="s">
        <v>146</v>
      </c>
      <c r="G248" s="218"/>
      <c r="H248" s="221">
        <v>20.642000000000003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140</v>
      </c>
      <c r="AU248" s="227" t="s">
        <v>84</v>
      </c>
      <c r="AV248" s="15" t="s">
        <v>134</v>
      </c>
      <c r="AW248" s="15" t="s">
        <v>35</v>
      </c>
      <c r="AX248" s="15" t="s">
        <v>82</v>
      </c>
      <c r="AY248" s="227" t="s">
        <v>128</v>
      </c>
    </row>
    <row r="249" spans="1:65" s="2" customFormat="1" ht="49.15" customHeight="1">
      <c r="A249" s="36"/>
      <c r="B249" s="37"/>
      <c r="C249" s="176" t="s">
        <v>302</v>
      </c>
      <c r="D249" s="176" t="s">
        <v>130</v>
      </c>
      <c r="E249" s="177" t="s">
        <v>482</v>
      </c>
      <c r="F249" s="178" t="s">
        <v>483</v>
      </c>
      <c r="G249" s="179" t="s">
        <v>102</v>
      </c>
      <c r="H249" s="180">
        <v>5.0739999999999998</v>
      </c>
      <c r="I249" s="181"/>
      <c r="J249" s="182">
        <f>ROUND(I249*H249,2)</f>
        <v>0</v>
      </c>
      <c r="K249" s="178" t="s">
        <v>133</v>
      </c>
      <c r="L249" s="41"/>
      <c r="M249" s="183" t="s">
        <v>21</v>
      </c>
      <c r="N249" s="184" t="s">
        <v>45</v>
      </c>
      <c r="O249" s="66"/>
      <c r="P249" s="185">
        <f>O249*H249</f>
        <v>0</v>
      </c>
      <c r="Q249" s="185">
        <v>2.5018699999999998</v>
      </c>
      <c r="R249" s="185">
        <f>Q249*H249</f>
        <v>12.694488379999999</v>
      </c>
      <c r="S249" s="185">
        <v>0</v>
      </c>
      <c r="T249" s="186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7" t="s">
        <v>134</v>
      </c>
      <c r="AT249" s="187" t="s">
        <v>130</v>
      </c>
      <c r="AU249" s="187" t="s">
        <v>84</v>
      </c>
      <c r="AY249" s="19" t="s">
        <v>128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19" t="s">
        <v>82</v>
      </c>
      <c r="BK249" s="188">
        <f>ROUND(I249*H249,2)</f>
        <v>0</v>
      </c>
      <c r="BL249" s="19" t="s">
        <v>134</v>
      </c>
      <c r="BM249" s="187" t="s">
        <v>484</v>
      </c>
    </row>
    <row r="250" spans="1:65" s="2" customFormat="1" ht="11.25">
      <c r="A250" s="36"/>
      <c r="B250" s="37"/>
      <c r="C250" s="38"/>
      <c r="D250" s="189" t="s">
        <v>136</v>
      </c>
      <c r="E250" s="38"/>
      <c r="F250" s="190" t="s">
        <v>485</v>
      </c>
      <c r="G250" s="38"/>
      <c r="H250" s="38"/>
      <c r="I250" s="191"/>
      <c r="J250" s="38"/>
      <c r="K250" s="38"/>
      <c r="L250" s="41"/>
      <c r="M250" s="192"/>
      <c r="N250" s="193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136</v>
      </c>
      <c r="AU250" s="19" t="s">
        <v>84</v>
      </c>
    </row>
    <row r="251" spans="1:65" s="2" customFormat="1" ht="19.5">
      <c r="A251" s="36"/>
      <c r="B251" s="37"/>
      <c r="C251" s="38"/>
      <c r="D251" s="194" t="s">
        <v>138</v>
      </c>
      <c r="E251" s="38"/>
      <c r="F251" s="195" t="s">
        <v>139</v>
      </c>
      <c r="G251" s="38"/>
      <c r="H251" s="38"/>
      <c r="I251" s="191"/>
      <c r="J251" s="38"/>
      <c r="K251" s="38"/>
      <c r="L251" s="41"/>
      <c r="M251" s="192"/>
      <c r="N251" s="193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138</v>
      </c>
      <c r="AU251" s="19" t="s">
        <v>84</v>
      </c>
    </row>
    <row r="252" spans="1:65" s="13" customFormat="1" ht="22.5">
      <c r="B252" s="196"/>
      <c r="C252" s="197"/>
      <c r="D252" s="194" t="s">
        <v>140</v>
      </c>
      <c r="E252" s="198" t="s">
        <v>21</v>
      </c>
      <c r="F252" s="199" t="s">
        <v>486</v>
      </c>
      <c r="G252" s="197"/>
      <c r="H252" s="198" t="s">
        <v>21</v>
      </c>
      <c r="I252" s="200"/>
      <c r="J252" s="197"/>
      <c r="K252" s="197"/>
      <c r="L252" s="201"/>
      <c r="M252" s="202"/>
      <c r="N252" s="203"/>
      <c r="O252" s="203"/>
      <c r="P252" s="203"/>
      <c r="Q252" s="203"/>
      <c r="R252" s="203"/>
      <c r="S252" s="203"/>
      <c r="T252" s="204"/>
      <c r="AT252" s="205" t="s">
        <v>140</v>
      </c>
      <c r="AU252" s="205" t="s">
        <v>84</v>
      </c>
      <c r="AV252" s="13" t="s">
        <v>82</v>
      </c>
      <c r="AW252" s="13" t="s">
        <v>35</v>
      </c>
      <c r="AX252" s="13" t="s">
        <v>74</v>
      </c>
      <c r="AY252" s="205" t="s">
        <v>128</v>
      </c>
    </row>
    <row r="253" spans="1:65" s="14" customFormat="1" ht="11.25">
      <c r="B253" s="206"/>
      <c r="C253" s="207"/>
      <c r="D253" s="194" t="s">
        <v>140</v>
      </c>
      <c r="E253" s="208" t="s">
        <v>21</v>
      </c>
      <c r="F253" s="209" t="s">
        <v>487</v>
      </c>
      <c r="G253" s="207"/>
      <c r="H253" s="210">
        <v>5.0739999999999998</v>
      </c>
      <c r="I253" s="211"/>
      <c r="J253" s="207"/>
      <c r="K253" s="207"/>
      <c r="L253" s="212"/>
      <c r="M253" s="213"/>
      <c r="N253" s="214"/>
      <c r="O253" s="214"/>
      <c r="P253" s="214"/>
      <c r="Q253" s="214"/>
      <c r="R253" s="214"/>
      <c r="S253" s="214"/>
      <c r="T253" s="215"/>
      <c r="AT253" s="216" t="s">
        <v>140</v>
      </c>
      <c r="AU253" s="216" t="s">
        <v>84</v>
      </c>
      <c r="AV253" s="14" t="s">
        <v>84</v>
      </c>
      <c r="AW253" s="14" t="s">
        <v>35</v>
      </c>
      <c r="AX253" s="14" t="s">
        <v>74</v>
      </c>
      <c r="AY253" s="216" t="s">
        <v>128</v>
      </c>
    </row>
    <row r="254" spans="1:65" s="15" customFormat="1" ht="11.25">
      <c r="B254" s="217"/>
      <c r="C254" s="218"/>
      <c r="D254" s="194" t="s">
        <v>140</v>
      </c>
      <c r="E254" s="219" t="s">
        <v>320</v>
      </c>
      <c r="F254" s="220" t="s">
        <v>146</v>
      </c>
      <c r="G254" s="218"/>
      <c r="H254" s="221">
        <v>5.0739999999999998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140</v>
      </c>
      <c r="AU254" s="227" t="s">
        <v>84</v>
      </c>
      <c r="AV254" s="15" t="s">
        <v>134</v>
      </c>
      <c r="AW254" s="15" t="s">
        <v>35</v>
      </c>
      <c r="AX254" s="15" t="s">
        <v>82</v>
      </c>
      <c r="AY254" s="227" t="s">
        <v>128</v>
      </c>
    </row>
    <row r="255" spans="1:65" s="2" customFormat="1" ht="44.25" customHeight="1">
      <c r="A255" s="36"/>
      <c r="B255" s="37"/>
      <c r="C255" s="176" t="s">
        <v>311</v>
      </c>
      <c r="D255" s="176" t="s">
        <v>130</v>
      </c>
      <c r="E255" s="177" t="s">
        <v>488</v>
      </c>
      <c r="F255" s="178" t="s">
        <v>489</v>
      </c>
      <c r="G255" s="179" t="s">
        <v>102</v>
      </c>
      <c r="H255" s="180">
        <v>5.49</v>
      </c>
      <c r="I255" s="181"/>
      <c r="J255" s="182">
        <f>ROUND(I255*H255,2)</f>
        <v>0</v>
      </c>
      <c r="K255" s="178" t="s">
        <v>133</v>
      </c>
      <c r="L255" s="41"/>
      <c r="M255" s="183" t="s">
        <v>21</v>
      </c>
      <c r="N255" s="184" t="s">
        <v>45</v>
      </c>
      <c r="O255" s="66"/>
      <c r="P255" s="185">
        <f>O255*H255</f>
        <v>0</v>
      </c>
      <c r="Q255" s="185">
        <v>2.5018699999999998</v>
      </c>
      <c r="R255" s="185">
        <f>Q255*H255</f>
        <v>13.735266299999999</v>
      </c>
      <c r="S255" s="185">
        <v>0</v>
      </c>
      <c r="T255" s="186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7" t="s">
        <v>134</v>
      </c>
      <c r="AT255" s="187" t="s">
        <v>130</v>
      </c>
      <c r="AU255" s="187" t="s">
        <v>84</v>
      </c>
      <c r="AY255" s="19" t="s">
        <v>128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19" t="s">
        <v>82</v>
      </c>
      <c r="BK255" s="188">
        <f>ROUND(I255*H255,2)</f>
        <v>0</v>
      </c>
      <c r="BL255" s="19" t="s">
        <v>134</v>
      </c>
      <c r="BM255" s="187" t="s">
        <v>490</v>
      </c>
    </row>
    <row r="256" spans="1:65" s="2" customFormat="1" ht="11.25">
      <c r="A256" s="36"/>
      <c r="B256" s="37"/>
      <c r="C256" s="38"/>
      <c r="D256" s="189" t="s">
        <v>136</v>
      </c>
      <c r="E256" s="38"/>
      <c r="F256" s="190" t="s">
        <v>491</v>
      </c>
      <c r="G256" s="38"/>
      <c r="H256" s="38"/>
      <c r="I256" s="191"/>
      <c r="J256" s="38"/>
      <c r="K256" s="38"/>
      <c r="L256" s="41"/>
      <c r="M256" s="192"/>
      <c r="N256" s="193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136</v>
      </c>
      <c r="AU256" s="19" t="s">
        <v>84</v>
      </c>
    </row>
    <row r="257" spans="1:65" s="2" customFormat="1" ht="19.5">
      <c r="A257" s="36"/>
      <c r="B257" s="37"/>
      <c r="C257" s="38"/>
      <c r="D257" s="194" t="s">
        <v>138</v>
      </c>
      <c r="E257" s="38"/>
      <c r="F257" s="195" t="s">
        <v>139</v>
      </c>
      <c r="G257" s="38"/>
      <c r="H257" s="38"/>
      <c r="I257" s="191"/>
      <c r="J257" s="38"/>
      <c r="K257" s="38"/>
      <c r="L257" s="41"/>
      <c r="M257" s="192"/>
      <c r="N257" s="193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138</v>
      </c>
      <c r="AU257" s="19" t="s">
        <v>84</v>
      </c>
    </row>
    <row r="258" spans="1:65" s="13" customFormat="1" ht="22.5">
      <c r="B258" s="196"/>
      <c r="C258" s="197"/>
      <c r="D258" s="194" t="s">
        <v>140</v>
      </c>
      <c r="E258" s="198" t="s">
        <v>21</v>
      </c>
      <c r="F258" s="199" t="s">
        <v>492</v>
      </c>
      <c r="G258" s="197"/>
      <c r="H258" s="198" t="s">
        <v>21</v>
      </c>
      <c r="I258" s="200"/>
      <c r="J258" s="197"/>
      <c r="K258" s="197"/>
      <c r="L258" s="201"/>
      <c r="M258" s="202"/>
      <c r="N258" s="203"/>
      <c r="O258" s="203"/>
      <c r="P258" s="203"/>
      <c r="Q258" s="203"/>
      <c r="R258" s="203"/>
      <c r="S258" s="203"/>
      <c r="T258" s="204"/>
      <c r="AT258" s="205" t="s">
        <v>140</v>
      </c>
      <c r="AU258" s="205" t="s">
        <v>84</v>
      </c>
      <c r="AV258" s="13" t="s">
        <v>82</v>
      </c>
      <c r="AW258" s="13" t="s">
        <v>35</v>
      </c>
      <c r="AX258" s="13" t="s">
        <v>74</v>
      </c>
      <c r="AY258" s="205" t="s">
        <v>128</v>
      </c>
    </row>
    <row r="259" spans="1:65" s="14" customFormat="1" ht="11.25">
      <c r="B259" s="206"/>
      <c r="C259" s="207"/>
      <c r="D259" s="194" t="s">
        <v>140</v>
      </c>
      <c r="E259" s="208" t="s">
        <v>21</v>
      </c>
      <c r="F259" s="209" t="s">
        <v>493</v>
      </c>
      <c r="G259" s="207"/>
      <c r="H259" s="210">
        <v>5.49</v>
      </c>
      <c r="I259" s="211"/>
      <c r="J259" s="207"/>
      <c r="K259" s="207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140</v>
      </c>
      <c r="AU259" s="216" t="s">
        <v>84</v>
      </c>
      <c r="AV259" s="14" t="s">
        <v>84</v>
      </c>
      <c r="AW259" s="14" t="s">
        <v>35</v>
      </c>
      <c r="AX259" s="14" t="s">
        <v>74</v>
      </c>
      <c r="AY259" s="216" t="s">
        <v>128</v>
      </c>
    </row>
    <row r="260" spans="1:65" s="15" customFormat="1" ht="11.25">
      <c r="B260" s="217"/>
      <c r="C260" s="218"/>
      <c r="D260" s="194" t="s">
        <v>140</v>
      </c>
      <c r="E260" s="219" t="s">
        <v>323</v>
      </c>
      <c r="F260" s="220" t="s">
        <v>146</v>
      </c>
      <c r="G260" s="218"/>
      <c r="H260" s="221">
        <v>5.49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140</v>
      </c>
      <c r="AU260" s="227" t="s">
        <v>84</v>
      </c>
      <c r="AV260" s="15" t="s">
        <v>134</v>
      </c>
      <c r="AW260" s="15" t="s">
        <v>35</v>
      </c>
      <c r="AX260" s="15" t="s">
        <v>82</v>
      </c>
      <c r="AY260" s="227" t="s">
        <v>128</v>
      </c>
    </row>
    <row r="261" spans="1:65" s="2" customFormat="1" ht="37.9" customHeight="1">
      <c r="A261" s="36"/>
      <c r="B261" s="37"/>
      <c r="C261" s="176" t="s">
        <v>7</v>
      </c>
      <c r="D261" s="176" t="s">
        <v>130</v>
      </c>
      <c r="E261" s="177" t="s">
        <v>494</v>
      </c>
      <c r="F261" s="178" t="s">
        <v>495</v>
      </c>
      <c r="G261" s="179" t="s">
        <v>175</v>
      </c>
      <c r="H261" s="180">
        <v>23.082000000000001</v>
      </c>
      <c r="I261" s="181"/>
      <c r="J261" s="182">
        <f>ROUND(I261*H261,2)</f>
        <v>0</v>
      </c>
      <c r="K261" s="178" t="s">
        <v>133</v>
      </c>
      <c r="L261" s="41"/>
      <c r="M261" s="183" t="s">
        <v>21</v>
      </c>
      <c r="N261" s="184" t="s">
        <v>45</v>
      </c>
      <c r="O261" s="66"/>
      <c r="P261" s="185">
        <f>O261*H261</f>
        <v>0</v>
      </c>
      <c r="Q261" s="185">
        <v>6.3200000000000001E-3</v>
      </c>
      <c r="R261" s="185">
        <f>Q261*H261</f>
        <v>0.14587824000000002</v>
      </c>
      <c r="S261" s="185">
        <v>0</v>
      </c>
      <c r="T261" s="186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7" t="s">
        <v>134</v>
      </c>
      <c r="AT261" s="187" t="s">
        <v>130</v>
      </c>
      <c r="AU261" s="187" t="s">
        <v>84</v>
      </c>
      <c r="AY261" s="19" t="s">
        <v>128</v>
      </c>
      <c r="BE261" s="188">
        <f>IF(N261="základní",J261,0)</f>
        <v>0</v>
      </c>
      <c r="BF261" s="188">
        <f>IF(N261="snížená",J261,0)</f>
        <v>0</v>
      </c>
      <c r="BG261" s="188">
        <f>IF(N261="zákl. přenesená",J261,0)</f>
        <v>0</v>
      </c>
      <c r="BH261" s="188">
        <f>IF(N261="sníž. přenesená",J261,0)</f>
        <v>0</v>
      </c>
      <c r="BI261" s="188">
        <f>IF(N261="nulová",J261,0)</f>
        <v>0</v>
      </c>
      <c r="BJ261" s="19" t="s">
        <v>82</v>
      </c>
      <c r="BK261" s="188">
        <f>ROUND(I261*H261,2)</f>
        <v>0</v>
      </c>
      <c r="BL261" s="19" t="s">
        <v>134</v>
      </c>
      <c r="BM261" s="187" t="s">
        <v>496</v>
      </c>
    </row>
    <row r="262" spans="1:65" s="2" customFormat="1" ht="11.25">
      <c r="A262" s="36"/>
      <c r="B262" s="37"/>
      <c r="C262" s="38"/>
      <c r="D262" s="189" t="s">
        <v>136</v>
      </c>
      <c r="E262" s="38"/>
      <c r="F262" s="190" t="s">
        <v>497</v>
      </c>
      <c r="G262" s="38"/>
      <c r="H262" s="38"/>
      <c r="I262" s="191"/>
      <c r="J262" s="38"/>
      <c r="K262" s="38"/>
      <c r="L262" s="41"/>
      <c r="M262" s="192"/>
      <c r="N262" s="193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136</v>
      </c>
      <c r="AU262" s="19" t="s">
        <v>84</v>
      </c>
    </row>
    <row r="263" spans="1:65" s="2" customFormat="1" ht="19.5">
      <c r="A263" s="36"/>
      <c r="B263" s="37"/>
      <c r="C263" s="38"/>
      <c r="D263" s="194" t="s">
        <v>138</v>
      </c>
      <c r="E263" s="38"/>
      <c r="F263" s="195" t="s">
        <v>139</v>
      </c>
      <c r="G263" s="38"/>
      <c r="H263" s="38"/>
      <c r="I263" s="191"/>
      <c r="J263" s="38"/>
      <c r="K263" s="38"/>
      <c r="L263" s="41"/>
      <c r="M263" s="192"/>
      <c r="N263" s="193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138</v>
      </c>
      <c r="AU263" s="19" t="s">
        <v>84</v>
      </c>
    </row>
    <row r="264" spans="1:65" s="13" customFormat="1" ht="11.25">
      <c r="B264" s="196"/>
      <c r="C264" s="197"/>
      <c r="D264" s="194" t="s">
        <v>140</v>
      </c>
      <c r="E264" s="198" t="s">
        <v>21</v>
      </c>
      <c r="F264" s="199" t="s">
        <v>478</v>
      </c>
      <c r="G264" s="197"/>
      <c r="H264" s="198" t="s">
        <v>21</v>
      </c>
      <c r="I264" s="200"/>
      <c r="J264" s="197"/>
      <c r="K264" s="197"/>
      <c r="L264" s="201"/>
      <c r="M264" s="202"/>
      <c r="N264" s="203"/>
      <c r="O264" s="203"/>
      <c r="P264" s="203"/>
      <c r="Q264" s="203"/>
      <c r="R264" s="203"/>
      <c r="S264" s="203"/>
      <c r="T264" s="204"/>
      <c r="AT264" s="205" t="s">
        <v>140</v>
      </c>
      <c r="AU264" s="205" t="s">
        <v>84</v>
      </c>
      <c r="AV264" s="13" t="s">
        <v>82</v>
      </c>
      <c r="AW264" s="13" t="s">
        <v>35</v>
      </c>
      <c r="AX264" s="13" t="s">
        <v>74</v>
      </c>
      <c r="AY264" s="205" t="s">
        <v>128</v>
      </c>
    </row>
    <row r="265" spans="1:65" s="14" customFormat="1" ht="11.25">
      <c r="B265" s="206"/>
      <c r="C265" s="207"/>
      <c r="D265" s="194" t="s">
        <v>140</v>
      </c>
      <c r="E265" s="208" t="s">
        <v>21</v>
      </c>
      <c r="F265" s="209" t="s">
        <v>498</v>
      </c>
      <c r="G265" s="207"/>
      <c r="H265" s="210">
        <v>15.802</v>
      </c>
      <c r="I265" s="211"/>
      <c r="J265" s="207"/>
      <c r="K265" s="207"/>
      <c r="L265" s="212"/>
      <c r="M265" s="213"/>
      <c r="N265" s="214"/>
      <c r="O265" s="214"/>
      <c r="P265" s="214"/>
      <c r="Q265" s="214"/>
      <c r="R265" s="214"/>
      <c r="S265" s="214"/>
      <c r="T265" s="215"/>
      <c r="AT265" s="216" t="s">
        <v>140</v>
      </c>
      <c r="AU265" s="216" t="s">
        <v>84</v>
      </c>
      <c r="AV265" s="14" t="s">
        <v>84</v>
      </c>
      <c r="AW265" s="14" t="s">
        <v>35</v>
      </c>
      <c r="AX265" s="14" t="s">
        <v>74</v>
      </c>
      <c r="AY265" s="216" t="s">
        <v>128</v>
      </c>
    </row>
    <row r="266" spans="1:65" s="13" customFormat="1" ht="11.25">
      <c r="B266" s="196"/>
      <c r="C266" s="197"/>
      <c r="D266" s="194" t="s">
        <v>140</v>
      </c>
      <c r="E266" s="198" t="s">
        <v>21</v>
      </c>
      <c r="F266" s="199" t="s">
        <v>499</v>
      </c>
      <c r="G266" s="197"/>
      <c r="H266" s="198" t="s">
        <v>21</v>
      </c>
      <c r="I266" s="200"/>
      <c r="J266" s="197"/>
      <c r="K266" s="197"/>
      <c r="L266" s="201"/>
      <c r="M266" s="202"/>
      <c r="N266" s="203"/>
      <c r="O266" s="203"/>
      <c r="P266" s="203"/>
      <c r="Q266" s="203"/>
      <c r="R266" s="203"/>
      <c r="S266" s="203"/>
      <c r="T266" s="204"/>
      <c r="AT266" s="205" t="s">
        <v>140</v>
      </c>
      <c r="AU266" s="205" t="s">
        <v>84</v>
      </c>
      <c r="AV266" s="13" t="s">
        <v>82</v>
      </c>
      <c r="AW266" s="13" t="s">
        <v>35</v>
      </c>
      <c r="AX266" s="13" t="s">
        <v>74</v>
      </c>
      <c r="AY266" s="205" t="s">
        <v>128</v>
      </c>
    </row>
    <row r="267" spans="1:65" s="14" customFormat="1" ht="11.25">
      <c r="B267" s="206"/>
      <c r="C267" s="207"/>
      <c r="D267" s="194" t="s">
        <v>140</v>
      </c>
      <c r="E267" s="208" t="s">
        <v>21</v>
      </c>
      <c r="F267" s="209" t="s">
        <v>500</v>
      </c>
      <c r="G267" s="207"/>
      <c r="H267" s="210">
        <v>7.28</v>
      </c>
      <c r="I267" s="211"/>
      <c r="J267" s="207"/>
      <c r="K267" s="207"/>
      <c r="L267" s="212"/>
      <c r="M267" s="213"/>
      <c r="N267" s="214"/>
      <c r="O267" s="214"/>
      <c r="P267" s="214"/>
      <c r="Q267" s="214"/>
      <c r="R267" s="214"/>
      <c r="S267" s="214"/>
      <c r="T267" s="215"/>
      <c r="AT267" s="216" t="s">
        <v>140</v>
      </c>
      <c r="AU267" s="216" t="s">
        <v>84</v>
      </c>
      <c r="AV267" s="14" t="s">
        <v>84</v>
      </c>
      <c r="AW267" s="14" t="s">
        <v>35</v>
      </c>
      <c r="AX267" s="14" t="s">
        <v>74</v>
      </c>
      <c r="AY267" s="216" t="s">
        <v>128</v>
      </c>
    </row>
    <row r="268" spans="1:65" s="15" customFormat="1" ht="11.25">
      <c r="B268" s="217"/>
      <c r="C268" s="218"/>
      <c r="D268" s="194" t="s">
        <v>140</v>
      </c>
      <c r="E268" s="219" t="s">
        <v>21</v>
      </c>
      <c r="F268" s="220" t="s">
        <v>146</v>
      </c>
      <c r="G268" s="218"/>
      <c r="H268" s="221">
        <v>23.082000000000001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140</v>
      </c>
      <c r="AU268" s="227" t="s">
        <v>84</v>
      </c>
      <c r="AV268" s="15" t="s">
        <v>134</v>
      </c>
      <c r="AW268" s="15" t="s">
        <v>35</v>
      </c>
      <c r="AX268" s="15" t="s">
        <v>82</v>
      </c>
      <c r="AY268" s="227" t="s">
        <v>128</v>
      </c>
    </row>
    <row r="269" spans="1:65" s="2" customFormat="1" ht="24.2" customHeight="1">
      <c r="A269" s="36"/>
      <c r="B269" s="37"/>
      <c r="C269" s="176" t="s">
        <v>501</v>
      </c>
      <c r="D269" s="176" t="s">
        <v>130</v>
      </c>
      <c r="E269" s="177" t="s">
        <v>502</v>
      </c>
      <c r="F269" s="178" t="s">
        <v>503</v>
      </c>
      <c r="G269" s="179" t="s">
        <v>175</v>
      </c>
      <c r="H269" s="180">
        <v>32.505000000000003</v>
      </c>
      <c r="I269" s="181"/>
      <c r="J269" s="182">
        <f>ROUND(I269*H269,2)</f>
        <v>0</v>
      </c>
      <c r="K269" s="178" t="s">
        <v>133</v>
      </c>
      <c r="L269" s="41"/>
      <c r="M269" s="183" t="s">
        <v>21</v>
      </c>
      <c r="N269" s="184" t="s">
        <v>45</v>
      </c>
      <c r="O269" s="66"/>
      <c r="P269" s="185">
        <f>O269*H269</f>
        <v>0</v>
      </c>
      <c r="Q269" s="185">
        <v>6.3899999999999998E-3</v>
      </c>
      <c r="R269" s="185">
        <f>Q269*H269</f>
        <v>0.20770695</v>
      </c>
      <c r="S269" s="185">
        <v>0</v>
      </c>
      <c r="T269" s="18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7" t="s">
        <v>134</v>
      </c>
      <c r="AT269" s="187" t="s">
        <v>130</v>
      </c>
      <c r="AU269" s="187" t="s">
        <v>84</v>
      </c>
      <c r="AY269" s="19" t="s">
        <v>128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19" t="s">
        <v>82</v>
      </c>
      <c r="BK269" s="188">
        <f>ROUND(I269*H269,2)</f>
        <v>0</v>
      </c>
      <c r="BL269" s="19" t="s">
        <v>134</v>
      </c>
      <c r="BM269" s="187" t="s">
        <v>504</v>
      </c>
    </row>
    <row r="270" spans="1:65" s="2" customFormat="1" ht="11.25">
      <c r="A270" s="36"/>
      <c r="B270" s="37"/>
      <c r="C270" s="38"/>
      <c r="D270" s="189" t="s">
        <v>136</v>
      </c>
      <c r="E270" s="38"/>
      <c r="F270" s="190" t="s">
        <v>505</v>
      </c>
      <c r="G270" s="38"/>
      <c r="H270" s="38"/>
      <c r="I270" s="191"/>
      <c r="J270" s="38"/>
      <c r="K270" s="38"/>
      <c r="L270" s="41"/>
      <c r="M270" s="192"/>
      <c r="N270" s="193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136</v>
      </c>
      <c r="AU270" s="19" t="s">
        <v>84</v>
      </c>
    </row>
    <row r="271" spans="1:65" s="2" customFormat="1" ht="19.5">
      <c r="A271" s="36"/>
      <c r="B271" s="37"/>
      <c r="C271" s="38"/>
      <c r="D271" s="194" t="s">
        <v>138</v>
      </c>
      <c r="E271" s="38"/>
      <c r="F271" s="195" t="s">
        <v>139</v>
      </c>
      <c r="G271" s="38"/>
      <c r="H271" s="38"/>
      <c r="I271" s="191"/>
      <c r="J271" s="38"/>
      <c r="K271" s="38"/>
      <c r="L271" s="41"/>
      <c r="M271" s="192"/>
      <c r="N271" s="193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138</v>
      </c>
      <c r="AU271" s="19" t="s">
        <v>84</v>
      </c>
    </row>
    <row r="272" spans="1:65" s="13" customFormat="1" ht="11.25">
      <c r="B272" s="196"/>
      <c r="C272" s="197"/>
      <c r="D272" s="194" t="s">
        <v>140</v>
      </c>
      <c r="E272" s="198" t="s">
        <v>21</v>
      </c>
      <c r="F272" s="199" t="s">
        <v>506</v>
      </c>
      <c r="G272" s="197"/>
      <c r="H272" s="198" t="s">
        <v>21</v>
      </c>
      <c r="I272" s="200"/>
      <c r="J272" s="197"/>
      <c r="K272" s="197"/>
      <c r="L272" s="201"/>
      <c r="M272" s="202"/>
      <c r="N272" s="203"/>
      <c r="O272" s="203"/>
      <c r="P272" s="203"/>
      <c r="Q272" s="203"/>
      <c r="R272" s="203"/>
      <c r="S272" s="203"/>
      <c r="T272" s="204"/>
      <c r="AT272" s="205" t="s">
        <v>140</v>
      </c>
      <c r="AU272" s="205" t="s">
        <v>84</v>
      </c>
      <c r="AV272" s="13" t="s">
        <v>82</v>
      </c>
      <c r="AW272" s="13" t="s">
        <v>35</v>
      </c>
      <c r="AX272" s="13" t="s">
        <v>74</v>
      </c>
      <c r="AY272" s="205" t="s">
        <v>128</v>
      </c>
    </row>
    <row r="273" spans="1:65" s="14" customFormat="1" ht="11.25">
      <c r="B273" s="206"/>
      <c r="C273" s="207"/>
      <c r="D273" s="194" t="s">
        <v>140</v>
      </c>
      <c r="E273" s="208" t="s">
        <v>21</v>
      </c>
      <c r="F273" s="209" t="s">
        <v>507</v>
      </c>
      <c r="G273" s="207"/>
      <c r="H273" s="210">
        <v>20.22</v>
      </c>
      <c r="I273" s="211"/>
      <c r="J273" s="207"/>
      <c r="K273" s="207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140</v>
      </c>
      <c r="AU273" s="216" t="s">
        <v>84</v>
      </c>
      <c r="AV273" s="14" t="s">
        <v>84</v>
      </c>
      <c r="AW273" s="14" t="s">
        <v>35</v>
      </c>
      <c r="AX273" s="14" t="s">
        <v>74</v>
      </c>
      <c r="AY273" s="216" t="s">
        <v>128</v>
      </c>
    </row>
    <row r="274" spans="1:65" s="14" customFormat="1" ht="11.25">
      <c r="B274" s="206"/>
      <c r="C274" s="207"/>
      <c r="D274" s="194" t="s">
        <v>140</v>
      </c>
      <c r="E274" s="208" t="s">
        <v>21</v>
      </c>
      <c r="F274" s="209" t="s">
        <v>508</v>
      </c>
      <c r="G274" s="207"/>
      <c r="H274" s="210">
        <v>12.285</v>
      </c>
      <c r="I274" s="211"/>
      <c r="J274" s="207"/>
      <c r="K274" s="207"/>
      <c r="L274" s="212"/>
      <c r="M274" s="213"/>
      <c r="N274" s="214"/>
      <c r="O274" s="214"/>
      <c r="P274" s="214"/>
      <c r="Q274" s="214"/>
      <c r="R274" s="214"/>
      <c r="S274" s="214"/>
      <c r="T274" s="215"/>
      <c r="AT274" s="216" t="s">
        <v>140</v>
      </c>
      <c r="AU274" s="216" t="s">
        <v>84</v>
      </c>
      <c r="AV274" s="14" t="s">
        <v>84</v>
      </c>
      <c r="AW274" s="14" t="s">
        <v>35</v>
      </c>
      <c r="AX274" s="14" t="s">
        <v>74</v>
      </c>
      <c r="AY274" s="216" t="s">
        <v>128</v>
      </c>
    </row>
    <row r="275" spans="1:65" s="15" customFormat="1" ht="11.25">
      <c r="B275" s="217"/>
      <c r="C275" s="218"/>
      <c r="D275" s="194" t="s">
        <v>140</v>
      </c>
      <c r="E275" s="219" t="s">
        <v>21</v>
      </c>
      <c r="F275" s="220" t="s">
        <v>146</v>
      </c>
      <c r="G275" s="218"/>
      <c r="H275" s="221">
        <v>32.504999999999995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140</v>
      </c>
      <c r="AU275" s="227" t="s">
        <v>84</v>
      </c>
      <c r="AV275" s="15" t="s">
        <v>134</v>
      </c>
      <c r="AW275" s="15" t="s">
        <v>35</v>
      </c>
      <c r="AX275" s="15" t="s">
        <v>82</v>
      </c>
      <c r="AY275" s="227" t="s">
        <v>128</v>
      </c>
    </row>
    <row r="276" spans="1:65" s="2" customFormat="1" ht="37.9" customHeight="1">
      <c r="A276" s="36"/>
      <c r="B276" s="37"/>
      <c r="C276" s="176" t="s">
        <v>509</v>
      </c>
      <c r="D276" s="176" t="s">
        <v>130</v>
      </c>
      <c r="E276" s="177" t="s">
        <v>510</v>
      </c>
      <c r="F276" s="178" t="s">
        <v>511</v>
      </c>
      <c r="G276" s="179" t="s">
        <v>314</v>
      </c>
      <c r="H276" s="180">
        <v>0.106</v>
      </c>
      <c r="I276" s="181"/>
      <c r="J276" s="182">
        <f>ROUND(I276*H276,2)</f>
        <v>0</v>
      </c>
      <c r="K276" s="178" t="s">
        <v>133</v>
      </c>
      <c r="L276" s="41"/>
      <c r="M276" s="183" t="s">
        <v>21</v>
      </c>
      <c r="N276" s="184" t="s">
        <v>45</v>
      </c>
      <c r="O276" s="66"/>
      <c r="P276" s="185">
        <f>O276*H276</f>
        <v>0</v>
      </c>
      <c r="Q276" s="185">
        <v>1.0608</v>
      </c>
      <c r="R276" s="185">
        <f>Q276*H276</f>
        <v>0.1124448</v>
      </c>
      <c r="S276" s="185">
        <v>0</v>
      </c>
      <c r="T276" s="186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7" t="s">
        <v>134</v>
      </c>
      <c r="AT276" s="187" t="s">
        <v>130</v>
      </c>
      <c r="AU276" s="187" t="s">
        <v>84</v>
      </c>
      <c r="AY276" s="19" t="s">
        <v>128</v>
      </c>
      <c r="BE276" s="188">
        <f>IF(N276="základní",J276,0)</f>
        <v>0</v>
      </c>
      <c r="BF276" s="188">
        <f>IF(N276="snížená",J276,0)</f>
        <v>0</v>
      </c>
      <c r="BG276" s="188">
        <f>IF(N276="zákl. přenesená",J276,0)</f>
        <v>0</v>
      </c>
      <c r="BH276" s="188">
        <f>IF(N276="sníž. přenesená",J276,0)</f>
        <v>0</v>
      </c>
      <c r="BI276" s="188">
        <f>IF(N276="nulová",J276,0)</f>
        <v>0</v>
      </c>
      <c r="BJ276" s="19" t="s">
        <v>82</v>
      </c>
      <c r="BK276" s="188">
        <f>ROUND(I276*H276,2)</f>
        <v>0</v>
      </c>
      <c r="BL276" s="19" t="s">
        <v>134</v>
      </c>
      <c r="BM276" s="187" t="s">
        <v>512</v>
      </c>
    </row>
    <row r="277" spans="1:65" s="2" customFormat="1" ht="11.25">
      <c r="A277" s="36"/>
      <c r="B277" s="37"/>
      <c r="C277" s="38"/>
      <c r="D277" s="189" t="s">
        <v>136</v>
      </c>
      <c r="E277" s="38"/>
      <c r="F277" s="190" t="s">
        <v>513</v>
      </c>
      <c r="G277" s="38"/>
      <c r="H277" s="38"/>
      <c r="I277" s="191"/>
      <c r="J277" s="38"/>
      <c r="K277" s="38"/>
      <c r="L277" s="41"/>
      <c r="M277" s="192"/>
      <c r="N277" s="193"/>
      <c r="O277" s="66"/>
      <c r="P277" s="66"/>
      <c r="Q277" s="66"/>
      <c r="R277" s="66"/>
      <c r="S277" s="66"/>
      <c r="T277" s="67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9" t="s">
        <v>136</v>
      </c>
      <c r="AU277" s="19" t="s">
        <v>84</v>
      </c>
    </row>
    <row r="278" spans="1:65" s="2" customFormat="1" ht="19.5">
      <c r="A278" s="36"/>
      <c r="B278" s="37"/>
      <c r="C278" s="38"/>
      <c r="D278" s="194" t="s">
        <v>138</v>
      </c>
      <c r="E278" s="38"/>
      <c r="F278" s="195" t="s">
        <v>139</v>
      </c>
      <c r="G278" s="38"/>
      <c r="H278" s="38"/>
      <c r="I278" s="191"/>
      <c r="J278" s="38"/>
      <c r="K278" s="38"/>
      <c r="L278" s="41"/>
      <c r="M278" s="192"/>
      <c r="N278" s="193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138</v>
      </c>
      <c r="AU278" s="19" t="s">
        <v>84</v>
      </c>
    </row>
    <row r="279" spans="1:65" s="13" customFormat="1" ht="11.25">
      <c r="B279" s="196"/>
      <c r="C279" s="197"/>
      <c r="D279" s="194" t="s">
        <v>140</v>
      </c>
      <c r="E279" s="198" t="s">
        <v>21</v>
      </c>
      <c r="F279" s="199" t="s">
        <v>514</v>
      </c>
      <c r="G279" s="197"/>
      <c r="H279" s="198" t="s">
        <v>21</v>
      </c>
      <c r="I279" s="200"/>
      <c r="J279" s="197"/>
      <c r="K279" s="197"/>
      <c r="L279" s="201"/>
      <c r="M279" s="202"/>
      <c r="N279" s="203"/>
      <c r="O279" s="203"/>
      <c r="P279" s="203"/>
      <c r="Q279" s="203"/>
      <c r="R279" s="203"/>
      <c r="S279" s="203"/>
      <c r="T279" s="204"/>
      <c r="AT279" s="205" t="s">
        <v>140</v>
      </c>
      <c r="AU279" s="205" t="s">
        <v>84</v>
      </c>
      <c r="AV279" s="13" t="s">
        <v>82</v>
      </c>
      <c r="AW279" s="13" t="s">
        <v>35</v>
      </c>
      <c r="AX279" s="13" t="s">
        <v>74</v>
      </c>
      <c r="AY279" s="205" t="s">
        <v>128</v>
      </c>
    </row>
    <row r="280" spans="1:65" s="14" customFormat="1" ht="11.25">
      <c r="B280" s="206"/>
      <c r="C280" s="207"/>
      <c r="D280" s="194" t="s">
        <v>140</v>
      </c>
      <c r="E280" s="208" t="s">
        <v>21</v>
      </c>
      <c r="F280" s="209" t="s">
        <v>515</v>
      </c>
      <c r="G280" s="207"/>
      <c r="H280" s="210">
        <v>0.106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140</v>
      </c>
      <c r="AU280" s="216" t="s">
        <v>84</v>
      </c>
      <c r="AV280" s="14" t="s">
        <v>84</v>
      </c>
      <c r="AW280" s="14" t="s">
        <v>35</v>
      </c>
      <c r="AX280" s="14" t="s">
        <v>74</v>
      </c>
      <c r="AY280" s="216" t="s">
        <v>128</v>
      </c>
    </row>
    <row r="281" spans="1:65" s="15" customFormat="1" ht="11.25">
      <c r="B281" s="217"/>
      <c r="C281" s="218"/>
      <c r="D281" s="194" t="s">
        <v>140</v>
      </c>
      <c r="E281" s="219" t="s">
        <v>21</v>
      </c>
      <c r="F281" s="220" t="s">
        <v>146</v>
      </c>
      <c r="G281" s="218"/>
      <c r="H281" s="221">
        <v>0.106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140</v>
      </c>
      <c r="AU281" s="227" t="s">
        <v>84</v>
      </c>
      <c r="AV281" s="15" t="s">
        <v>134</v>
      </c>
      <c r="AW281" s="15" t="s">
        <v>35</v>
      </c>
      <c r="AX281" s="15" t="s">
        <v>82</v>
      </c>
      <c r="AY281" s="227" t="s">
        <v>128</v>
      </c>
    </row>
    <row r="282" spans="1:65" s="2" customFormat="1" ht="24.2" customHeight="1">
      <c r="A282" s="36"/>
      <c r="B282" s="37"/>
      <c r="C282" s="176" t="s">
        <v>516</v>
      </c>
      <c r="D282" s="176" t="s">
        <v>130</v>
      </c>
      <c r="E282" s="177" t="s">
        <v>517</v>
      </c>
      <c r="F282" s="178" t="s">
        <v>518</v>
      </c>
      <c r="G282" s="179" t="s">
        <v>314</v>
      </c>
      <c r="H282" s="180">
        <v>0.38800000000000001</v>
      </c>
      <c r="I282" s="181"/>
      <c r="J282" s="182">
        <f>ROUND(I282*H282,2)</f>
        <v>0</v>
      </c>
      <c r="K282" s="178" t="s">
        <v>133</v>
      </c>
      <c r="L282" s="41"/>
      <c r="M282" s="183" t="s">
        <v>21</v>
      </c>
      <c r="N282" s="184" t="s">
        <v>45</v>
      </c>
      <c r="O282" s="66"/>
      <c r="P282" s="185">
        <f>O282*H282</f>
        <v>0</v>
      </c>
      <c r="Q282" s="185">
        <v>1.06277</v>
      </c>
      <c r="R282" s="185">
        <f>Q282*H282</f>
        <v>0.41235475999999999</v>
      </c>
      <c r="S282" s="185">
        <v>0</v>
      </c>
      <c r="T282" s="186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187" t="s">
        <v>134</v>
      </c>
      <c r="AT282" s="187" t="s">
        <v>130</v>
      </c>
      <c r="AU282" s="187" t="s">
        <v>84</v>
      </c>
      <c r="AY282" s="19" t="s">
        <v>128</v>
      </c>
      <c r="BE282" s="188">
        <f>IF(N282="základní",J282,0)</f>
        <v>0</v>
      </c>
      <c r="BF282" s="188">
        <f>IF(N282="snížená",J282,0)</f>
        <v>0</v>
      </c>
      <c r="BG282" s="188">
        <f>IF(N282="zákl. přenesená",J282,0)</f>
        <v>0</v>
      </c>
      <c r="BH282" s="188">
        <f>IF(N282="sníž. přenesená",J282,0)</f>
        <v>0</v>
      </c>
      <c r="BI282" s="188">
        <f>IF(N282="nulová",J282,0)</f>
        <v>0</v>
      </c>
      <c r="BJ282" s="19" t="s">
        <v>82</v>
      </c>
      <c r="BK282" s="188">
        <f>ROUND(I282*H282,2)</f>
        <v>0</v>
      </c>
      <c r="BL282" s="19" t="s">
        <v>134</v>
      </c>
      <c r="BM282" s="187" t="s">
        <v>519</v>
      </c>
    </row>
    <row r="283" spans="1:65" s="2" customFormat="1" ht="11.25">
      <c r="A283" s="36"/>
      <c r="B283" s="37"/>
      <c r="C283" s="38"/>
      <c r="D283" s="189" t="s">
        <v>136</v>
      </c>
      <c r="E283" s="38"/>
      <c r="F283" s="190" t="s">
        <v>520</v>
      </c>
      <c r="G283" s="38"/>
      <c r="H283" s="38"/>
      <c r="I283" s="191"/>
      <c r="J283" s="38"/>
      <c r="K283" s="38"/>
      <c r="L283" s="41"/>
      <c r="M283" s="192"/>
      <c r="N283" s="193"/>
      <c r="O283" s="66"/>
      <c r="P283" s="66"/>
      <c r="Q283" s="66"/>
      <c r="R283" s="66"/>
      <c r="S283" s="66"/>
      <c r="T283" s="67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T283" s="19" t="s">
        <v>136</v>
      </c>
      <c r="AU283" s="19" t="s">
        <v>84</v>
      </c>
    </row>
    <row r="284" spans="1:65" s="2" customFormat="1" ht="19.5">
      <c r="A284" s="36"/>
      <c r="B284" s="37"/>
      <c r="C284" s="38"/>
      <c r="D284" s="194" t="s">
        <v>138</v>
      </c>
      <c r="E284" s="38"/>
      <c r="F284" s="195" t="s">
        <v>139</v>
      </c>
      <c r="G284" s="38"/>
      <c r="H284" s="38"/>
      <c r="I284" s="191"/>
      <c r="J284" s="38"/>
      <c r="K284" s="38"/>
      <c r="L284" s="41"/>
      <c r="M284" s="192"/>
      <c r="N284" s="193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138</v>
      </c>
      <c r="AU284" s="19" t="s">
        <v>84</v>
      </c>
    </row>
    <row r="285" spans="1:65" s="13" customFormat="1" ht="11.25">
      <c r="B285" s="196"/>
      <c r="C285" s="197"/>
      <c r="D285" s="194" t="s">
        <v>140</v>
      </c>
      <c r="E285" s="198" t="s">
        <v>21</v>
      </c>
      <c r="F285" s="199" t="s">
        <v>521</v>
      </c>
      <c r="G285" s="197"/>
      <c r="H285" s="198" t="s">
        <v>21</v>
      </c>
      <c r="I285" s="200"/>
      <c r="J285" s="197"/>
      <c r="K285" s="197"/>
      <c r="L285" s="201"/>
      <c r="M285" s="202"/>
      <c r="N285" s="203"/>
      <c r="O285" s="203"/>
      <c r="P285" s="203"/>
      <c r="Q285" s="203"/>
      <c r="R285" s="203"/>
      <c r="S285" s="203"/>
      <c r="T285" s="204"/>
      <c r="AT285" s="205" t="s">
        <v>140</v>
      </c>
      <c r="AU285" s="205" t="s">
        <v>84</v>
      </c>
      <c r="AV285" s="13" t="s">
        <v>82</v>
      </c>
      <c r="AW285" s="13" t="s">
        <v>35</v>
      </c>
      <c r="AX285" s="13" t="s">
        <v>74</v>
      </c>
      <c r="AY285" s="205" t="s">
        <v>128</v>
      </c>
    </row>
    <row r="286" spans="1:65" s="14" customFormat="1" ht="11.25">
      <c r="B286" s="206"/>
      <c r="C286" s="207"/>
      <c r="D286" s="194" t="s">
        <v>140</v>
      </c>
      <c r="E286" s="208" t="s">
        <v>21</v>
      </c>
      <c r="F286" s="209" t="s">
        <v>522</v>
      </c>
      <c r="G286" s="207"/>
      <c r="H286" s="210">
        <v>0.38800000000000001</v>
      </c>
      <c r="I286" s="211"/>
      <c r="J286" s="207"/>
      <c r="K286" s="207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140</v>
      </c>
      <c r="AU286" s="216" t="s">
        <v>84</v>
      </c>
      <c r="AV286" s="14" t="s">
        <v>84</v>
      </c>
      <c r="AW286" s="14" t="s">
        <v>35</v>
      </c>
      <c r="AX286" s="14" t="s">
        <v>74</v>
      </c>
      <c r="AY286" s="216" t="s">
        <v>128</v>
      </c>
    </row>
    <row r="287" spans="1:65" s="15" customFormat="1" ht="11.25">
      <c r="B287" s="217"/>
      <c r="C287" s="218"/>
      <c r="D287" s="194" t="s">
        <v>140</v>
      </c>
      <c r="E287" s="219" t="s">
        <v>21</v>
      </c>
      <c r="F287" s="220" t="s">
        <v>146</v>
      </c>
      <c r="G287" s="218"/>
      <c r="H287" s="221">
        <v>0.38800000000000001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140</v>
      </c>
      <c r="AU287" s="227" t="s">
        <v>84</v>
      </c>
      <c r="AV287" s="15" t="s">
        <v>134</v>
      </c>
      <c r="AW287" s="15" t="s">
        <v>35</v>
      </c>
      <c r="AX287" s="15" t="s">
        <v>82</v>
      </c>
      <c r="AY287" s="227" t="s">
        <v>128</v>
      </c>
    </row>
    <row r="288" spans="1:65" s="2" customFormat="1" ht="37.9" customHeight="1">
      <c r="A288" s="36"/>
      <c r="B288" s="37"/>
      <c r="C288" s="176" t="s">
        <v>523</v>
      </c>
      <c r="D288" s="176" t="s">
        <v>130</v>
      </c>
      <c r="E288" s="177" t="s">
        <v>294</v>
      </c>
      <c r="F288" s="178" t="s">
        <v>295</v>
      </c>
      <c r="G288" s="179" t="s">
        <v>102</v>
      </c>
      <c r="H288" s="180">
        <v>23.3</v>
      </c>
      <c r="I288" s="181"/>
      <c r="J288" s="182">
        <f>ROUND(I288*H288,2)</f>
        <v>0</v>
      </c>
      <c r="K288" s="178" t="s">
        <v>133</v>
      </c>
      <c r="L288" s="41"/>
      <c r="M288" s="183" t="s">
        <v>21</v>
      </c>
      <c r="N288" s="184" t="s">
        <v>45</v>
      </c>
      <c r="O288" s="66"/>
      <c r="P288" s="185">
        <f>O288*H288</f>
        <v>0</v>
      </c>
      <c r="Q288" s="185">
        <v>2.13408</v>
      </c>
      <c r="R288" s="185">
        <f>Q288*H288</f>
        <v>49.724063999999998</v>
      </c>
      <c r="S288" s="185">
        <v>0</v>
      </c>
      <c r="T288" s="186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7" t="s">
        <v>134</v>
      </c>
      <c r="AT288" s="187" t="s">
        <v>130</v>
      </c>
      <c r="AU288" s="187" t="s">
        <v>84</v>
      </c>
      <c r="AY288" s="19" t="s">
        <v>128</v>
      </c>
      <c r="BE288" s="188">
        <f>IF(N288="základní",J288,0)</f>
        <v>0</v>
      </c>
      <c r="BF288" s="188">
        <f>IF(N288="snížená",J288,0)</f>
        <v>0</v>
      </c>
      <c r="BG288" s="188">
        <f>IF(N288="zákl. přenesená",J288,0)</f>
        <v>0</v>
      </c>
      <c r="BH288" s="188">
        <f>IF(N288="sníž. přenesená",J288,0)</f>
        <v>0</v>
      </c>
      <c r="BI288" s="188">
        <f>IF(N288="nulová",J288,0)</f>
        <v>0</v>
      </c>
      <c r="BJ288" s="19" t="s">
        <v>82</v>
      </c>
      <c r="BK288" s="188">
        <f>ROUND(I288*H288,2)</f>
        <v>0</v>
      </c>
      <c r="BL288" s="19" t="s">
        <v>134</v>
      </c>
      <c r="BM288" s="187" t="s">
        <v>524</v>
      </c>
    </row>
    <row r="289" spans="1:65" s="2" customFormat="1" ht="11.25">
      <c r="A289" s="36"/>
      <c r="B289" s="37"/>
      <c r="C289" s="38"/>
      <c r="D289" s="189" t="s">
        <v>136</v>
      </c>
      <c r="E289" s="38"/>
      <c r="F289" s="190" t="s">
        <v>297</v>
      </c>
      <c r="G289" s="38"/>
      <c r="H289" s="38"/>
      <c r="I289" s="191"/>
      <c r="J289" s="38"/>
      <c r="K289" s="38"/>
      <c r="L289" s="41"/>
      <c r="M289" s="192"/>
      <c r="N289" s="193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136</v>
      </c>
      <c r="AU289" s="19" t="s">
        <v>84</v>
      </c>
    </row>
    <row r="290" spans="1:65" s="2" customFormat="1" ht="19.5">
      <c r="A290" s="36"/>
      <c r="B290" s="37"/>
      <c r="C290" s="38"/>
      <c r="D290" s="194" t="s">
        <v>138</v>
      </c>
      <c r="E290" s="38"/>
      <c r="F290" s="195" t="s">
        <v>139</v>
      </c>
      <c r="G290" s="38"/>
      <c r="H290" s="38"/>
      <c r="I290" s="191"/>
      <c r="J290" s="38"/>
      <c r="K290" s="38"/>
      <c r="L290" s="41"/>
      <c r="M290" s="192"/>
      <c r="N290" s="193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138</v>
      </c>
      <c r="AU290" s="19" t="s">
        <v>84</v>
      </c>
    </row>
    <row r="291" spans="1:65" s="13" customFormat="1" ht="11.25">
      <c r="B291" s="196"/>
      <c r="C291" s="197"/>
      <c r="D291" s="194" t="s">
        <v>140</v>
      </c>
      <c r="E291" s="198" t="s">
        <v>21</v>
      </c>
      <c r="F291" s="199" t="s">
        <v>525</v>
      </c>
      <c r="G291" s="197"/>
      <c r="H291" s="198" t="s">
        <v>21</v>
      </c>
      <c r="I291" s="200"/>
      <c r="J291" s="197"/>
      <c r="K291" s="197"/>
      <c r="L291" s="201"/>
      <c r="M291" s="202"/>
      <c r="N291" s="203"/>
      <c r="O291" s="203"/>
      <c r="P291" s="203"/>
      <c r="Q291" s="203"/>
      <c r="R291" s="203"/>
      <c r="S291" s="203"/>
      <c r="T291" s="204"/>
      <c r="AT291" s="205" t="s">
        <v>140</v>
      </c>
      <c r="AU291" s="205" t="s">
        <v>84</v>
      </c>
      <c r="AV291" s="13" t="s">
        <v>82</v>
      </c>
      <c r="AW291" s="13" t="s">
        <v>35</v>
      </c>
      <c r="AX291" s="13" t="s">
        <v>74</v>
      </c>
      <c r="AY291" s="205" t="s">
        <v>128</v>
      </c>
    </row>
    <row r="292" spans="1:65" s="13" customFormat="1" ht="11.25">
      <c r="B292" s="196"/>
      <c r="C292" s="197"/>
      <c r="D292" s="194" t="s">
        <v>140</v>
      </c>
      <c r="E292" s="198" t="s">
        <v>21</v>
      </c>
      <c r="F292" s="199" t="s">
        <v>353</v>
      </c>
      <c r="G292" s="197"/>
      <c r="H292" s="198" t="s">
        <v>21</v>
      </c>
      <c r="I292" s="200"/>
      <c r="J292" s="197"/>
      <c r="K292" s="197"/>
      <c r="L292" s="201"/>
      <c r="M292" s="202"/>
      <c r="N292" s="203"/>
      <c r="O292" s="203"/>
      <c r="P292" s="203"/>
      <c r="Q292" s="203"/>
      <c r="R292" s="203"/>
      <c r="S292" s="203"/>
      <c r="T292" s="204"/>
      <c r="AT292" s="205" t="s">
        <v>140</v>
      </c>
      <c r="AU292" s="205" t="s">
        <v>84</v>
      </c>
      <c r="AV292" s="13" t="s">
        <v>82</v>
      </c>
      <c r="AW292" s="13" t="s">
        <v>35</v>
      </c>
      <c r="AX292" s="13" t="s">
        <v>74</v>
      </c>
      <c r="AY292" s="205" t="s">
        <v>128</v>
      </c>
    </row>
    <row r="293" spans="1:65" s="14" customFormat="1" ht="11.25">
      <c r="B293" s="206"/>
      <c r="C293" s="207"/>
      <c r="D293" s="194" t="s">
        <v>140</v>
      </c>
      <c r="E293" s="208" t="s">
        <v>21</v>
      </c>
      <c r="F293" s="209" t="s">
        <v>526</v>
      </c>
      <c r="G293" s="207"/>
      <c r="H293" s="210">
        <v>5</v>
      </c>
      <c r="I293" s="211"/>
      <c r="J293" s="207"/>
      <c r="K293" s="207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140</v>
      </c>
      <c r="AU293" s="216" t="s">
        <v>84</v>
      </c>
      <c r="AV293" s="14" t="s">
        <v>84</v>
      </c>
      <c r="AW293" s="14" t="s">
        <v>35</v>
      </c>
      <c r="AX293" s="14" t="s">
        <v>74</v>
      </c>
      <c r="AY293" s="216" t="s">
        <v>128</v>
      </c>
    </row>
    <row r="294" spans="1:65" s="13" customFormat="1" ht="11.25">
      <c r="B294" s="196"/>
      <c r="C294" s="197"/>
      <c r="D294" s="194" t="s">
        <v>140</v>
      </c>
      <c r="E294" s="198" t="s">
        <v>21</v>
      </c>
      <c r="F294" s="199" t="s">
        <v>527</v>
      </c>
      <c r="G294" s="197"/>
      <c r="H294" s="198" t="s">
        <v>21</v>
      </c>
      <c r="I294" s="200"/>
      <c r="J294" s="197"/>
      <c r="K294" s="197"/>
      <c r="L294" s="201"/>
      <c r="M294" s="202"/>
      <c r="N294" s="203"/>
      <c r="O294" s="203"/>
      <c r="P294" s="203"/>
      <c r="Q294" s="203"/>
      <c r="R294" s="203"/>
      <c r="S294" s="203"/>
      <c r="T294" s="204"/>
      <c r="AT294" s="205" t="s">
        <v>140</v>
      </c>
      <c r="AU294" s="205" t="s">
        <v>84</v>
      </c>
      <c r="AV294" s="13" t="s">
        <v>82</v>
      </c>
      <c r="AW294" s="13" t="s">
        <v>35</v>
      </c>
      <c r="AX294" s="13" t="s">
        <v>74</v>
      </c>
      <c r="AY294" s="205" t="s">
        <v>128</v>
      </c>
    </row>
    <row r="295" spans="1:65" s="14" customFormat="1" ht="11.25">
      <c r="B295" s="206"/>
      <c r="C295" s="207"/>
      <c r="D295" s="194" t="s">
        <v>140</v>
      </c>
      <c r="E295" s="208" t="s">
        <v>21</v>
      </c>
      <c r="F295" s="209" t="s">
        <v>528</v>
      </c>
      <c r="G295" s="207"/>
      <c r="H295" s="210">
        <v>18.3</v>
      </c>
      <c r="I295" s="211"/>
      <c r="J295" s="207"/>
      <c r="K295" s="207"/>
      <c r="L295" s="212"/>
      <c r="M295" s="213"/>
      <c r="N295" s="214"/>
      <c r="O295" s="214"/>
      <c r="P295" s="214"/>
      <c r="Q295" s="214"/>
      <c r="R295" s="214"/>
      <c r="S295" s="214"/>
      <c r="T295" s="215"/>
      <c r="AT295" s="216" t="s">
        <v>140</v>
      </c>
      <c r="AU295" s="216" t="s">
        <v>84</v>
      </c>
      <c r="AV295" s="14" t="s">
        <v>84</v>
      </c>
      <c r="AW295" s="14" t="s">
        <v>35</v>
      </c>
      <c r="AX295" s="14" t="s">
        <v>74</v>
      </c>
      <c r="AY295" s="216" t="s">
        <v>128</v>
      </c>
    </row>
    <row r="296" spans="1:65" s="15" customFormat="1" ht="11.25">
      <c r="B296" s="217"/>
      <c r="C296" s="218"/>
      <c r="D296" s="194" t="s">
        <v>140</v>
      </c>
      <c r="E296" s="219" t="s">
        <v>21</v>
      </c>
      <c r="F296" s="220" t="s">
        <v>146</v>
      </c>
      <c r="G296" s="218"/>
      <c r="H296" s="221">
        <v>23.3</v>
      </c>
      <c r="I296" s="222"/>
      <c r="J296" s="218"/>
      <c r="K296" s="218"/>
      <c r="L296" s="223"/>
      <c r="M296" s="224"/>
      <c r="N296" s="225"/>
      <c r="O296" s="225"/>
      <c r="P296" s="225"/>
      <c r="Q296" s="225"/>
      <c r="R296" s="225"/>
      <c r="S296" s="225"/>
      <c r="T296" s="226"/>
      <c r="AT296" s="227" t="s">
        <v>140</v>
      </c>
      <c r="AU296" s="227" t="s">
        <v>84</v>
      </c>
      <c r="AV296" s="15" t="s">
        <v>134</v>
      </c>
      <c r="AW296" s="15" t="s">
        <v>35</v>
      </c>
      <c r="AX296" s="15" t="s">
        <v>82</v>
      </c>
      <c r="AY296" s="227" t="s">
        <v>128</v>
      </c>
    </row>
    <row r="297" spans="1:65" s="14" customFormat="1" ht="11.25">
      <c r="B297" s="206"/>
      <c r="C297" s="207"/>
      <c r="D297" s="194" t="s">
        <v>140</v>
      </c>
      <c r="E297" s="208" t="s">
        <v>317</v>
      </c>
      <c r="F297" s="209" t="s">
        <v>529</v>
      </c>
      <c r="G297" s="207"/>
      <c r="H297" s="210">
        <v>0.75</v>
      </c>
      <c r="I297" s="211"/>
      <c r="J297" s="207"/>
      <c r="K297" s="207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140</v>
      </c>
      <c r="AU297" s="216" t="s">
        <v>84</v>
      </c>
      <c r="AV297" s="14" t="s">
        <v>84</v>
      </c>
      <c r="AW297" s="14" t="s">
        <v>35</v>
      </c>
      <c r="AX297" s="14" t="s">
        <v>74</v>
      </c>
      <c r="AY297" s="216" t="s">
        <v>128</v>
      </c>
    </row>
    <row r="298" spans="1:65" s="2" customFormat="1" ht="44.25" customHeight="1">
      <c r="A298" s="36"/>
      <c r="B298" s="37"/>
      <c r="C298" s="176" t="s">
        <v>530</v>
      </c>
      <c r="D298" s="176" t="s">
        <v>130</v>
      </c>
      <c r="E298" s="177" t="s">
        <v>303</v>
      </c>
      <c r="F298" s="178" t="s">
        <v>304</v>
      </c>
      <c r="G298" s="179" t="s">
        <v>175</v>
      </c>
      <c r="H298" s="180">
        <v>34.4</v>
      </c>
      <c r="I298" s="181"/>
      <c r="J298" s="182">
        <f>ROUND(I298*H298,2)</f>
        <v>0</v>
      </c>
      <c r="K298" s="178" t="s">
        <v>133</v>
      </c>
      <c r="L298" s="41"/>
      <c r="M298" s="183" t="s">
        <v>21</v>
      </c>
      <c r="N298" s="184" t="s">
        <v>45</v>
      </c>
      <c r="O298" s="66"/>
      <c r="P298" s="185">
        <f>O298*H298</f>
        <v>0</v>
      </c>
      <c r="Q298" s="185">
        <v>0</v>
      </c>
      <c r="R298" s="185">
        <f>Q298*H298</f>
        <v>0</v>
      </c>
      <c r="S298" s="185">
        <v>0</v>
      </c>
      <c r="T298" s="186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7" t="s">
        <v>134</v>
      </c>
      <c r="AT298" s="187" t="s">
        <v>130</v>
      </c>
      <c r="AU298" s="187" t="s">
        <v>84</v>
      </c>
      <c r="AY298" s="19" t="s">
        <v>128</v>
      </c>
      <c r="BE298" s="188">
        <f>IF(N298="základní",J298,0)</f>
        <v>0</v>
      </c>
      <c r="BF298" s="188">
        <f>IF(N298="snížená",J298,0)</f>
        <v>0</v>
      </c>
      <c r="BG298" s="188">
        <f>IF(N298="zákl. přenesená",J298,0)</f>
        <v>0</v>
      </c>
      <c r="BH298" s="188">
        <f>IF(N298="sníž. přenesená",J298,0)</f>
        <v>0</v>
      </c>
      <c r="BI298" s="188">
        <f>IF(N298="nulová",J298,0)</f>
        <v>0</v>
      </c>
      <c r="BJ298" s="19" t="s">
        <v>82</v>
      </c>
      <c r="BK298" s="188">
        <f>ROUND(I298*H298,2)</f>
        <v>0</v>
      </c>
      <c r="BL298" s="19" t="s">
        <v>134</v>
      </c>
      <c r="BM298" s="187" t="s">
        <v>531</v>
      </c>
    </row>
    <row r="299" spans="1:65" s="2" customFormat="1" ht="11.25">
      <c r="A299" s="36"/>
      <c r="B299" s="37"/>
      <c r="C299" s="38"/>
      <c r="D299" s="189" t="s">
        <v>136</v>
      </c>
      <c r="E299" s="38"/>
      <c r="F299" s="190" t="s">
        <v>306</v>
      </c>
      <c r="G299" s="38"/>
      <c r="H299" s="38"/>
      <c r="I299" s="191"/>
      <c r="J299" s="38"/>
      <c r="K299" s="38"/>
      <c r="L299" s="41"/>
      <c r="M299" s="192"/>
      <c r="N299" s="193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136</v>
      </c>
      <c r="AU299" s="19" t="s">
        <v>84</v>
      </c>
    </row>
    <row r="300" spans="1:65" s="2" customFormat="1" ht="19.5">
      <c r="A300" s="36"/>
      <c r="B300" s="37"/>
      <c r="C300" s="38"/>
      <c r="D300" s="194" t="s">
        <v>138</v>
      </c>
      <c r="E300" s="38"/>
      <c r="F300" s="195" t="s">
        <v>139</v>
      </c>
      <c r="G300" s="38"/>
      <c r="H300" s="38"/>
      <c r="I300" s="191"/>
      <c r="J300" s="38"/>
      <c r="K300" s="38"/>
      <c r="L300" s="41"/>
      <c r="M300" s="192"/>
      <c r="N300" s="193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138</v>
      </c>
      <c r="AU300" s="19" t="s">
        <v>84</v>
      </c>
    </row>
    <row r="301" spans="1:65" s="13" customFormat="1" ht="11.25">
      <c r="B301" s="196"/>
      <c r="C301" s="197"/>
      <c r="D301" s="194" t="s">
        <v>140</v>
      </c>
      <c r="E301" s="198" t="s">
        <v>21</v>
      </c>
      <c r="F301" s="199" t="s">
        <v>525</v>
      </c>
      <c r="G301" s="197"/>
      <c r="H301" s="198" t="s">
        <v>21</v>
      </c>
      <c r="I301" s="200"/>
      <c r="J301" s="197"/>
      <c r="K301" s="197"/>
      <c r="L301" s="201"/>
      <c r="M301" s="202"/>
      <c r="N301" s="203"/>
      <c r="O301" s="203"/>
      <c r="P301" s="203"/>
      <c r="Q301" s="203"/>
      <c r="R301" s="203"/>
      <c r="S301" s="203"/>
      <c r="T301" s="204"/>
      <c r="AT301" s="205" t="s">
        <v>140</v>
      </c>
      <c r="AU301" s="205" t="s">
        <v>84</v>
      </c>
      <c r="AV301" s="13" t="s">
        <v>82</v>
      </c>
      <c r="AW301" s="13" t="s">
        <v>35</v>
      </c>
      <c r="AX301" s="13" t="s">
        <v>74</v>
      </c>
      <c r="AY301" s="205" t="s">
        <v>128</v>
      </c>
    </row>
    <row r="302" spans="1:65" s="13" customFormat="1" ht="11.25">
      <c r="B302" s="196"/>
      <c r="C302" s="197"/>
      <c r="D302" s="194" t="s">
        <v>140</v>
      </c>
      <c r="E302" s="198" t="s">
        <v>21</v>
      </c>
      <c r="F302" s="199" t="s">
        <v>353</v>
      </c>
      <c r="G302" s="197"/>
      <c r="H302" s="198" t="s">
        <v>21</v>
      </c>
      <c r="I302" s="200"/>
      <c r="J302" s="197"/>
      <c r="K302" s="197"/>
      <c r="L302" s="201"/>
      <c r="M302" s="202"/>
      <c r="N302" s="203"/>
      <c r="O302" s="203"/>
      <c r="P302" s="203"/>
      <c r="Q302" s="203"/>
      <c r="R302" s="203"/>
      <c r="S302" s="203"/>
      <c r="T302" s="204"/>
      <c r="AT302" s="205" t="s">
        <v>140</v>
      </c>
      <c r="AU302" s="205" t="s">
        <v>84</v>
      </c>
      <c r="AV302" s="13" t="s">
        <v>82</v>
      </c>
      <c r="AW302" s="13" t="s">
        <v>35</v>
      </c>
      <c r="AX302" s="13" t="s">
        <v>74</v>
      </c>
      <c r="AY302" s="205" t="s">
        <v>128</v>
      </c>
    </row>
    <row r="303" spans="1:65" s="14" customFormat="1" ht="11.25">
      <c r="B303" s="206"/>
      <c r="C303" s="207"/>
      <c r="D303" s="194" t="s">
        <v>140</v>
      </c>
      <c r="E303" s="208" t="s">
        <v>21</v>
      </c>
      <c r="F303" s="209" t="s">
        <v>532</v>
      </c>
      <c r="G303" s="207"/>
      <c r="H303" s="210">
        <v>10</v>
      </c>
      <c r="I303" s="211"/>
      <c r="J303" s="207"/>
      <c r="K303" s="207"/>
      <c r="L303" s="212"/>
      <c r="M303" s="213"/>
      <c r="N303" s="214"/>
      <c r="O303" s="214"/>
      <c r="P303" s="214"/>
      <c r="Q303" s="214"/>
      <c r="R303" s="214"/>
      <c r="S303" s="214"/>
      <c r="T303" s="215"/>
      <c r="AT303" s="216" t="s">
        <v>140</v>
      </c>
      <c r="AU303" s="216" t="s">
        <v>84</v>
      </c>
      <c r="AV303" s="14" t="s">
        <v>84</v>
      </c>
      <c r="AW303" s="14" t="s">
        <v>35</v>
      </c>
      <c r="AX303" s="14" t="s">
        <v>74</v>
      </c>
      <c r="AY303" s="216" t="s">
        <v>128</v>
      </c>
    </row>
    <row r="304" spans="1:65" s="13" customFormat="1" ht="11.25">
      <c r="B304" s="196"/>
      <c r="C304" s="197"/>
      <c r="D304" s="194" t="s">
        <v>140</v>
      </c>
      <c r="E304" s="198" t="s">
        <v>21</v>
      </c>
      <c r="F304" s="199" t="s">
        <v>527</v>
      </c>
      <c r="G304" s="197"/>
      <c r="H304" s="198" t="s">
        <v>21</v>
      </c>
      <c r="I304" s="200"/>
      <c r="J304" s="197"/>
      <c r="K304" s="197"/>
      <c r="L304" s="201"/>
      <c r="M304" s="202"/>
      <c r="N304" s="203"/>
      <c r="O304" s="203"/>
      <c r="P304" s="203"/>
      <c r="Q304" s="203"/>
      <c r="R304" s="203"/>
      <c r="S304" s="203"/>
      <c r="T304" s="204"/>
      <c r="AT304" s="205" t="s">
        <v>140</v>
      </c>
      <c r="AU304" s="205" t="s">
        <v>84</v>
      </c>
      <c r="AV304" s="13" t="s">
        <v>82</v>
      </c>
      <c r="AW304" s="13" t="s">
        <v>35</v>
      </c>
      <c r="AX304" s="13" t="s">
        <v>74</v>
      </c>
      <c r="AY304" s="205" t="s">
        <v>128</v>
      </c>
    </row>
    <row r="305" spans="1:65" s="14" customFormat="1" ht="11.25">
      <c r="B305" s="206"/>
      <c r="C305" s="207"/>
      <c r="D305" s="194" t="s">
        <v>140</v>
      </c>
      <c r="E305" s="208" t="s">
        <v>21</v>
      </c>
      <c r="F305" s="209" t="s">
        <v>533</v>
      </c>
      <c r="G305" s="207"/>
      <c r="H305" s="210">
        <v>24.4</v>
      </c>
      <c r="I305" s="211"/>
      <c r="J305" s="207"/>
      <c r="K305" s="207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140</v>
      </c>
      <c r="AU305" s="216" t="s">
        <v>84</v>
      </c>
      <c r="AV305" s="14" t="s">
        <v>84</v>
      </c>
      <c r="AW305" s="14" t="s">
        <v>35</v>
      </c>
      <c r="AX305" s="14" t="s">
        <v>74</v>
      </c>
      <c r="AY305" s="216" t="s">
        <v>128</v>
      </c>
    </row>
    <row r="306" spans="1:65" s="15" customFormat="1" ht="11.25">
      <c r="B306" s="217"/>
      <c r="C306" s="218"/>
      <c r="D306" s="194" t="s">
        <v>140</v>
      </c>
      <c r="E306" s="219" t="s">
        <v>21</v>
      </c>
      <c r="F306" s="220" t="s">
        <v>146</v>
      </c>
      <c r="G306" s="218"/>
      <c r="H306" s="221">
        <v>34.4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140</v>
      </c>
      <c r="AU306" s="227" t="s">
        <v>84</v>
      </c>
      <c r="AV306" s="15" t="s">
        <v>134</v>
      </c>
      <c r="AW306" s="15" t="s">
        <v>35</v>
      </c>
      <c r="AX306" s="15" t="s">
        <v>82</v>
      </c>
      <c r="AY306" s="227" t="s">
        <v>128</v>
      </c>
    </row>
    <row r="307" spans="1:65" s="12" customFormat="1" ht="22.9" customHeight="1">
      <c r="B307" s="160"/>
      <c r="C307" s="161"/>
      <c r="D307" s="162" t="s">
        <v>73</v>
      </c>
      <c r="E307" s="174" t="s">
        <v>167</v>
      </c>
      <c r="F307" s="174" t="s">
        <v>534</v>
      </c>
      <c r="G307" s="161"/>
      <c r="H307" s="161"/>
      <c r="I307" s="164"/>
      <c r="J307" s="175">
        <f>BK307</f>
        <v>0</v>
      </c>
      <c r="K307" s="161"/>
      <c r="L307" s="166"/>
      <c r="M307" s="167"/>
      <c r="N307" s="168"/>
      <c r="O307" s="168"/>
      <c r="P307" s="169">
        <f>SUM(P308:P313)</f>
        <v>0</v>
      </c>
      <c r="Q307" s="168"/>
      <c r="R307" s="169">
        <f>SUM(R308:R313)</f>
        <v>6.7499999999999991E-2</v>
      </c>
      <c r="S307" s="168"/>
      <c r="T307" s="170">
        <f>SUM(T308:T313)</f>
        <v>0</v>
      </c>
      <c r="AR307" s="171" t="s">
        <v>82</v>
      </c>
      <c r="AT307" s="172" t="s">
        <v>73</v>
      </c>
      <c r="AU307" s="172" t="s">
        <v>82</v>
      </c>
      <c r="AY307" s="171" t="s">
        <v>128</v>
      </c>
      <c r="BK307" s="173">
        <f>SUM(BK308:BK313)</f>
        <v>0</v>
      </c>
    </row>
    <row r="308" spans="1:65" s="2" customFormat="1" ht="24.2" customHeight="1">
      <c r="A308" s="36"/>
      <c r="B308" s="37"/>
      <c r="C308" s="176" t="s">
        <v>535</v>
      </c>
      <c r="D308" s="176" t="s">
        <v>130</v>
      </c>
      <c r="E308" s="177" t="s">
        <v>536</v>
      </c>
      <c r="F308" s="178" t="s">
        <v>537</v>
      </c>
      <c r="G308" s="179" t="s">
        <v>175</v>
      </c>
      <c r="H308" s="180">
        <v>112.5</v>
      </c>
      <c r="I308" s="181"/>
      <c r="J308" s="182">
        <f>ROUND(I308*H308,2)</f>
        <v>0</v>
      </c>
      <c r="K308" s="178" t="s">
        <v>133</v>
      </c>
      <c r="L308" s="41"/>
      <c r="M308" s="183" t="s">
        <v>21</v>
      </c>
      <c r="N308" s="184" t="s">
        <v>45</v>
      </c>
      <c r="O308" s="66"/>
      <c r="P308" s="185">
        <f>O308*H308</f>
        <v>0</v>
      </c>
      <c r="Q308" s="185">
        <v>5.9999999999999995E-4</v>
      </c>
      <c r="R308" s="185">
        <f>Q308*H308</f>
        <v>6.7499999999999991E-2</v>
      </c>
      <c r="S308" s="185">
        <v>0</v>
      </c>
      <c r="T308" s="186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7" t="s">
        <v>134</v>
      </c>
      <c r="AT308" s="187" t="s">
        <v>130</v>
      </c>
      <c r="AU308" s="187" t="s">
        <v>84</v>
      </c>
      <c r="AY308" s="19" t="s">
        <v>128</v>
      </c>
      <c r="BE308" s="188">
        <f>IF(N308="základní",J308,0)</f>
        <v>0</v>
      </c>
      <c r="BF308" s="188">
        <f>IF(N308="snížená",J308,0)</f>
        <v>0</v>
      </c>
      <c r="BG308" s="188">
        <f>IF(N308="zákl. přenesená",J308,0)</f>
        <v>0</v>
      </c>
      <c r="BH308" s="188">
        <f>IF(N308="sníž. přenesená",J308,0)</f>
        <v>0</v>
      </c>
      <c r="BI308" s="188">
        <f>IF(N308="nulová",J308,0)</f>
        <v>0</v>
      </c>
      <c r="BJ308" s="19" t="s">
        <v>82</v>
      </c>
      <c r="BK308" s="188">
        <f>ROUND(I308*H308,2)</f>
        <v>0</v>
      </c>
      <c r="BL308" s="19" t="s">
        <v>134</v>
      </c>
      <c r="BM308" s="187" t="s">
        <v>538</v>
      </c>
    </row>
    <row r="309" spans="1:65" s="2" customFormat="1" ht="11.25">
      <c r="A309" s="36"/>
      <c r="B309" s="37"/>
      <c r="C309" s="38"/>
      <c r="D309" s="189" t="s">
        <v>136</v>
      </c>
      <c r="E309" s="38"/>
      <c r="F309" s="190" t="s">
        <v>539</v>
      </c>
      <c r="G309" s="38"/>
      <c r="H309" s="38"/>
      <c r="I309" s="191"/>
      <c r="J309" s="38"/>
      <c r="K309" s="38"/>
      <c r="L309" s="41"/>
      <c r="M309" s="192"/>
      <c r="N309" s="193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136</v>
      </c>
      <c r="AU309" s="19" t="s">
        <v>84</v>
      </c>
    </row>
    <row r="310" spans="1:65" s="2" customFormat="1" ht="19.5">
      <c r="A310" s="36"/>
      <c r="B310" s="37"/>
      <c r="C310" s="38"/>
      <c r="D310" s="194" t="s">
        <v>138</v>
      </c>
      <c r="E310" s="38"/>
      <c r="F310" s="195" t="s">
        <v>139</v>
      </c>
      <c r="G310" s="38"/>
      <c r="H310" s="38"/>
      <c r="I310" s="191"/>
      <c r="J310" s="38"/>
      <c r="K310" s="38"/>
      <c r="L310" s="41"/>
      <c r="M310" s="192"/>
      <c r="N310" s="193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138</v>
      </c>
      <c r="AU310" s="19" t="s">
        <v>84</v>
      </c>
    </row>
    <row r="311" spans="1:65" s="13" customFormat="1" ht="11.25">
      <c r="B311" s="196"/>
      <c r="C311" s="197"/>
      <c r="D311" s="194" t="s">
        <v>140</v>
      </c>
      <c r="E311" s="198" t="s">
        <v>21</v>
      </c>
      <c r="F311" s="199" t="s">
        <v>540</v>
      </c>
      <c r="G311" s="197"/>
      <c r="H311" s="198" t="s">
        <v>21</v>
      </c>
      <c r="I311" s="200"/>
      <c r="J311" s="197"/>
      <c r="K311" s="197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140</v>
      </c>
      <c r="AU311" s="205" t="s">
        <v>84</v>
      </c>
      <c r="AV311" s="13" t="s">
        <v>82</v>
      </c>
      <c r="AW311" s="13" t="s">
        <v>35</v>
      </c>
      <c r="AX311" s="13" t="s">
        <v>74</v>
      </c>
      <c r="AY311" s="205" t="s">
        <v>128</v>
      </c>
    </row>
    <row r="312" spans="1:65" s="14" customFormat="1" ht="11.25">
      <c r="B312" s="206"/>
      <c r="C312" s="207"/>
      <c r="D312" s="194" t="s">
        <v>140</v>
      </c>
      <c r="E312" s="208" t="s">
        <v>21</v>
      </c>
      <c r="F312" s="209" t="s">
        <v>541</v>
      </c>
      <c r="G312" s="207"/>
      <c r="H312" s="210">
        <v>112.5</v>
      </c>
      <c r="I312" s="211"/>
      <c r="J312" s="207"/>
      <c r="K312" s="207"/>
      <c r="L312" s="212"/>
      <c r="M312" s="213"/>
      <c r="N312" s="214"/>
      <c r="O312" s="214"/>
      <c r="P312" s="214"/>
      <c r="Q312" s="214"/>
      <c r="R312" s="214"/>
      <c r="S312" s="214"/>
      <c r="T312" s="215"/>
      <c r="AT312" s="216" t="s">
        <v>140</v>
      </c>
      <c r="AU312" s="216" t="s">
        <v>84</v>
      </c>
      <c r="AV312" s="14" t="s">
        <v>84</v>
      </c>
      <c r="AW312" s="14" t="s">
        <v>35</v>
      </c>
      <c r="AX312" s="14" t="s">
        <v>74</v>
      </c>
      <c r="AY312" s="216" t="s">
        <v>128</v>
      </c>
    </row>
    <row r="313" spans="1:65" s="15" customFormat="1" ht="11.25">
      <c r="B313" s="217"/>
      <c r="C313" s="218"/>
      <c r="D313" s="194" t="s">
        <v>140</v>
      </c>
      <c r="E313" s="219" t="s">
        <v>21</v>
      </c>
      <c r="F313" s="220" t="s">
        <v>146</v>
      </c>
      <c r="G313" s="218"/>
      <c r="H313" s="221">
        <v>112.5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140</v>
      </c>
      <c r="AU313" s="227" t="s">
        <v>84</v>
      </c>
      <c r="AV313" s="15" t="s">
        <v>134</v>
      </c>
      <c r="AW313" s="15" t="s">
        <v>35</v>
      </c>
      <c r="AX313" s="15" t="s">
        <v>82</v>
      </c>
      <c r="AY313" s="227" t="s">
        <v>128</v>
      </c>
    </row>
    <row r="314" spans="1:65" s="12" customFormat="1" ht="22.9" customHeight="1">
      <c r="B314" s="160"/>
      <c r="C314" s="161"/>
      <c r="D314" s="162" t="s">
        <v>73</v>
      </c>
      <c r="E314" s="174" t="s">
        <v>241</v>
      </c>
      <c r="F314" s="174" t="s">
        <v>542</v>
      </c>
      <c r="G314" s="161"/>
      <c r="H314" s="161"/>
      <c r="I314" s="164"/>
      <c r="J314" s="175">
        <f>BK314</f>
        <v>0</v>
      </c>
      <c r="K314" s="161"/>
      <c r="L314" s="166"/>
      <c r="M314" s="167"/>
      <c r="N314" s="168"/>
      <c r="O314" s="168"/>
      <c r="P314" s="169">
        <f>P315+SUM(P316:P327)</f>
        <v>0</v>
      </c>
      <c r="Q314" s="168"/>
      <c r="R314" s="169">
        <f>R315+SUM(R316:R327)</f>
        <v>0.13174599999999997</v>
      </c>
      <c r="S314" s="168"/>
      <c r="T314" s="170">
        <f>T315+SUM(T316:T327)</f>
        <v>5</v>
      </c>
      <c r="AR314" s="171" t="s">
        <v>82</v>
      </c>
      <c r="AT314" s="172" t="s">
        <v>73</v>
      </c>
      <c r="AU314" s="172" t="s">
        <v>82</v>
      </c>
      <c r="AY314" s="171" t="s">
        <v>128</v>
      </c>
      <c r="BK314" s="173">
        <f>BK315+SUM(BK316:BK327)</f>
        <v>0</v>
      </c>
    </row>
    <row r="315" spans="1:65" s="2" customFormat="1" ht="44.25" customHeight="1">
      <c r="A315" s="36"/>
      <c r="B315" s="37"/>
      <c r="C315" s="176" t="s">
        <v>543</v>
      </c>
      <c r="D315" s="176" t="s">
        <v>130</v>
      </c>
      <c r="E315" s="177" t="s">
        <v>544</v>
      </c>
      <c r="F315" s="178" t="s">
        <v>545</v>
      </c>
      <c r="G315" s="179" t="s">
        <v>175</v>
      </c>
      <c r="H315" s="180">
        <v>2.2999999999999998</v>
      </c>
      <c r="I315" s="181"/>
      <c r="J315" s="182">
        <f>ROUND(I315*H315,2)</f>
        <v>0</v>
      </c>
      <c r="K315" s="178" t="s">
        <v>133</v>
      </c>
      <c r="L315" s="41"/>
      <c r="M315" s="183" t="s">
        <v>21</v>
      </c>
      <c r="N315" s="184" t="s">
        <v>45</v>
      </c>
      <c r="O315" s="66"/>
      <c r="P315" s="185">
        <f>O315*H315</f>
        <v>0</v>
      </c>
      <c r="Q315" s="185">
        <v>4.6219999999999997E-2</v>
      </c>
      <c r="R315" s="185">
        <f>Q315*H315</f>
        <v>0.10630599999999998</v>
      </c>
      <c r="S315" s="185">
        <v>0</v>
      </c>
      <c r="T315" s="186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7" t="s">
        <v>134</v>
      </c>
      <c r="AT315" s="187" t="s">
        <v>130</v>
      </c>
      <c r="AU315" s="187" t="s">
        <v>84</v>
      </c>
      <c r="AY315" s="19" t="s">
        <v>128</v>
      </c>
      <c r="BE315" s="188">
        <f>IF(N315="základní",J315,0)</f>
        <v>0</v>
      </c>
      <c r="BF315" s="188">
        <f>IF(N315="snížená",J315,0)</f>
        <v>0</v>
      </c>
      <c r="BG315" s="188">
        <f>IF(N315="zákl. přenesená",J315,0)</f>
        <v>0</v>
      </c>
      <c r="BH315" s="188">
        <f>IF(N315="sníž. přenesená",J315,0)</f>
        <v>0</v>
      </c>
      <c r="BI315" s="188">
        <f>IF(N315="nulová",J315,0)</f>
        <v>0</v>
      </c>
      <c r="BJ315" s="19" t="s">
        <v>82</v>
      </c>
      <c r="BK315" s="188">
        <f>ROUND(I315*H315,2)</f>
        <v>0</v>
      </c>
      <c r="BL315" s="19" t="s">
        <v>134</v>
      </c>
      <c r="BM315" s="187" t="s">
        <v>546</v>
      </c>
    </row>
    <row r="316" spans="1:65" s="2" customFormat="1" ht="11.25">
      <c r="A316" s="36"/>
      <c r="B316" s="37"/>
      <c r="C316" s="38"/>
      <c r="D316" s="189" t="s">
        <v>136</v>
      </c>
      <c r="E316" s="38"/>
      <c r="F316" s="190" t="s">
        <v>547</v>
      </c>
      <c r="G316" s="38"/>
      <c r="H316" s="38"/>
      <c r="I316" s="191"/>
      <c r="J316" s="38"/>
      <c r="K316" s="38"/>
      <c r="L316" s="41"/>
      <c r="M316" s="192"/>
      <c r="N316" s="193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136</v>
      </c>
      <c r="AU316" s="19" t="s">
        <v>84</v>
      </c>
    </row>
    <row r="317" spans="1:65" s="2" customFormat="1" ht="19.5">
      <c r="A317" s="36"/>
      <c r="B317" s="37"/>
      <c r="C317" s="38"/>
      <c r="D317" s="194" t="s">
        <v>138</v>
      </c>
      <c r="E317" s="38"/>
      <c r="F317" s="195" t="s">
        <v>139</v>
      </c>
      <c r="G317" s="38"/>
      <c r="H317" s="38"/>
      <c r="I317" s="191"/>
      <c r="J317" s="38"/>
      <c r="K317" s="38"/>
      <c r="L317" s="41"/>
      <c r="M317" s="192"/>
      <c r="N317" s="193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138</v>
      </c>
      <c r="AU317" s="19" t="s">
        <v>84</v>
      </c>
    </row>
    <row r="318" spans="1:65" s="13" customFormat="1" ht="11.25">
      <c r="B318" s="196"/>
      <c r="C318" s="197"/>
      <c r="D318" s="194" t="s">
        <v>140</v>
      </c>
      <c r="E318" s="198" t="s">
        <v>21</v>
      </c>
      <c r="F318" s="199" t="s">
        <v>548</v>
      </c>
      <c r="G318" s="197"/>
      <c r="H318" s="198" t="s">
        <v>21</v>
      </c>
      <c r="I318" s="200"/>
      <c r="J318" s="197"/>
      <c r="K318" s="197"/>
      <c r="L318" s="201"/>
      <c r="M318" s="202"/>
      <c r="N318" s="203"/>
      <c r="O318" s="203"/>
      <c r="P318" s="203"/>
      <c r="Q318" s="203"/>
      <c r="R318" s="203"/>
      <c r="S318" s="203"/>
      <c r="T318" s="204"/>
      <c r="AT318" s="205" t="s">
        <v>140</v>
      </c>
      <c r="AU318" s="205" t="s">
        <v>84</v>
      </c>
      <c r="AV318" s="13" t="s">
        <v>82</v>
      </c>
      <c r="AW318" s="13" t="s">
        <v>35</v>
      </c>
      <c r="AX318" s="13" t="s">
        <v>74</v>
      </c>
      <c r="AY318" s="205" t="s">
        <v>128</v>
      </c>
    </row>
    <row r="319" spans="1:65" s="14" customFormat="1" ht="11.25">
      <c r="B319" s="206"/>
      <c r="C319" s="207"/>
      <c r="D319" s="194" t="s">
        <v>140</v>
      </c>
      <c r="E319" s="208" t="s">
        <v>21</v>
      </c>
      <c r="F319" s="209" t="s">
        <v>549</v>
      </c>
      <c r="G319" s="207"/>
      <c r="H319" s="210">
        <v>2.2999999999999998</v>
      </c>
      <c r="I319" s="211"/>
      <c r="J319" s="207"/>
      <c r="K319" s="207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140</v>
      </c>
      <c r="AU319" s="216" t="s">
        <v>84</v>
      </c>
      <c r="AV319" s="14" t="s">
        <v>84</v>
      </c>
      <c r="AW319" s="14" t="s">
        <v>35</v>
      </c>
      <c r="AX319" s="14" t="s">
        <v>74</v>
      </c>
      <c r="AY319" s="216" t="s">
        <v>128</v>
      </c>
    </row>
    <row r="320" spans="1:65" s="15" customFormat="1" ht="11.25">
      <c r="B320" s="217"/>
      <c r="C320" s="218"/>
      <c r="D320" s="194" t="s">
        <v>140</v>
      </c>
      <c r="E320" s="219" t="s">
        <v>21</v>
      </c>
      <c r="F320" s="220" t="s">
        <v>146</v>
      </c>
      <c r="G320" s="218"/>
      <c r="H320" s="221">
        <v>2.2999999999999998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140</v>
      </c>
      <c r="AU320" s="227" t="s">
        <v>84</v>
      </c>
      <c r="AV320" s="15" t="s">
        <v>134</v>
      </c>
      <c r="AW320" s="15" t="s">
        <v>35</v>
      </c>
      <c r="AX320" s="15" t="s">
        <v>82</v>
      </c>
      <c r="AY320" s="227" t="s">
        <v>128</v>
      </c>
    </row>
    <row r="321" spans="1:65" s="2" customFormat="1" ht="24.2" customHeight="1">
      <c r="A321" s="36"/>
      <c r="B321" s="37"/>
      <c r="C321" s="176" t="s">
        <v>550</v>
      </c>
      <c r="D321" s="176" t="s">
        <v>130</v>
      </c>
      <c r="E321" s="177" t="s">
        <v>551</v>
      </c>
      <c r="F321" s="178" t="s">
        <v>552</v>
      </c>
      <c r="G321" s="179" t="s">
        <v>337</v>
      </c>
      <c r="H321" s="180">
        <v>37.5</v>
      </c>
      <c r="I321" s="181"/>
      <c r="J321" s="182">
        <f>ROUND(I321*H321,2)</f>
        <v>0</v>
      </c>
      <c r="K321" s="178" t="s">
        <v>133</v>
      </c>
      <c r="L321" s="41"/>
      <c r="M321" s="183" t="s">
        <v>21</v>
      </c>
      <c r="N321" s="184" t="s">
        <v>45</v>
      </c>
      <c r="O321" s="66"/>
      <c r="P321" s="185">
        <f>O321*H321</f>
        <v>0</v>
      </c>
      <c r="Q321" s="185">
        <v>5.9999999999999995E-4</v>
      </c>
      <c r="R321" s="185">
        <f>Q321*H321</f>
        <v>2.2499999999999999E-2</v>
      </c>
      <c r="S321" s="185">
        <v>0</v>
      </c>
      <c r="T321" s="186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7" t="s">
        <v>134</v>
      </c>
      <c r="AT321" s="187" t="s">
        <v>130</v>
      </c>
      <c r="AU321" s="187" t="s">
        <v>84</v>
      </c>
      <c r="AY321" s="19" t="s">
        <v>128</v>
      </c>
      <c r="BE321" s="188">
        <f>IF(N321="základní",J321,0)</f>
        <v>0</v>
      </c>
      <c r="BF321" s="188">
        <f>IF(N321="snížená",J321,0)</f>
        <v>0</v>
      </c>
      <c r="BG321" s="188">
        <f>IF(N321="zákl. přenesená",J321,0)</f>
        <v>0</v>
      </c>
      <c r="BH321" s="188">
        <f>IF(N321="sníž. přenesená",J321,0)</f>
        <v>0</v>
      </c>
      <c r="BI321" s="188">
        <f>IF(N321="nulová",J321,0)</f>
        <v>0</v>
      </c>
      <c r="BJ321" s="19" t="s">
        <v>82</v>
      </c>
      <c r="BK321" s="188">
        <f>ROUND(I321*H321,2)</f>
        <v>0</v>
      </c>
      <c r="BL321" s="19" t="s">
        <v>134</v>
      </c>
      <c r="BM321" s="187" t="s">
        <v>553</v>
      </c>
    </row>
    <row r="322" spans="1:65" s="2" customFormat="1" ht="11.25">
      <c r="A322" s="36"/>
      <c r="B322" s="37"/>
      <c r="C322" s="38"/>
      <c r="D322" s="189" t="s">
        <v>136</v>
      </c>
      <c r="E322" s="38"/>
      <c r="F322" s="190" t="s">
        <v>554</v>
      </c>
      <c r="G322" s="38"/>
      <c r="H322" s="38"/>
      <c r="I322" s="191"/>
      <c r="J322" s="38"/>
      <c r="K322" s="38"/>
      <c r="L322" s="41"/>
      <c r="M322" s="192"/>
      <c r="N322" s="193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136</v>
      </c>
      <c r="AU322" s="19" t="s">
        <v>84</v>
      </c>
    </row>
    <row r="323" spans="1:65" s="2" customFormat="1" ht="19.5">
      <c r="A323" s="36"/>
      <c r="B323" s="37"/>
      <c r="C323" s="38"/>
      <c r="D323" s="194" t="s">
        <v>138</v>
      </c>
      <c r="E323" s="38"/>
      <c r="F323" s="195" t="s">
        <v>139</v>
      </c>
      <c r="G323" s="38"/>
      <c r="H323" s="38"/>
      <c r="I323" s="191"/>
      <c r="J323" s="38"/>
      <c r="K323" s="38"/>
      <c r="L323" s="41"/>
      <c r="M323" s="192"/>
      <c r="N323" s="193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138</v>
      </c>
      <c r="AU323" s="19" t="s">
        <v>84</v>
      </c>
    </row>
    <row r="324" spans="1:65" s="13" customFormat="1" ht="11.25">
      <c r="B324" s="196"/>
      <c r="C324" s="197"/>
      <c r="D324" s="194" t="s">
        <v>140</v>
      </c>
      <c r="E324" s="198" t="s">
        <v>21</v>
      </c>
      <c r="F324" s="199" t="s">
        <v>555</v>
      </c>
      <c r="G324" s="197"/>
      <c r="H324" s="198" t="s">
        <v>21</v>
      </c>
      <c r="I324" s="200"/>
      <c r="J324" s="197"/>
      <c r="K324" s="197"/>
      <c r="L324" s="201"/>
      <c r="M324" s="202"/>
      <c r="N324" s="203"/>
      <c r="O324" s="203"/>
      <c r="P324" s="203"/>
      <c r="Q324" s="203"/>
      <c r="R324" s="203"/>
      <c r="S324" s="203"/>
      <c r="T324" s="204"/>
      <c r="AT324" s="205" t="s">
        <v>140</v>
      </c>
      <c r="AU324" s="205" t="s">
        <v>84</v>
      </c>
      <c r="AV324" s="13" t="s">
        <v>82</v>
      </c>
      <c r="AW324" s="13" t="s">
        <v>35</v>
      </c>
      <c r="AX324" s="13" t="s">
        <v>74</v>
      </c>
      <c r="AY324" s="205" t="s">
        <v>128</v>
      </c>
    </row>
    <row r="325" spans="1:65" s="14" customFormat="1" ht="11.25">
      <c r="B325" s="206"/>
      <c r="C325" s="207"/>
      <c r="D325" s="194" t="s">
        <v>140</v>
      </c>
      <c r="E325" s="208" t="s">
        <v>21</v>
      </c>
      <c r="F325" s="209" t="s">
        <v>556</v>
      </c>
      <c r="G325" s="207"/>
      <c r="H325" s="210">
        <v>37.5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140</v>
      </c>
      <c r="AU325" s="216" t="s">
        <v>84</v>
      </c>
      <c r="AV325" s="14" t="s">
        <v>84</v>
      </c>
      <c r="AW325" s="14" t="s">
        <v>35</v>
      </c>
      <c r="AX325" s="14" t="s">
        <v>74</v>
      </c>
      <c r="AY325" s="216" t="s">
        <v>128</v>
      </c>
    </row>
    <row r="326" spans="1:65" s="15" customFormat="1" ht="11.25">
      <c r="B326" s="217"/>
      <c r="C326" s="218"/>
      <c r="D326" s="194" t="s">
        <v>140</v>
      </c>
      <c r="E326" s="219" t="s">
        <v>21</v>
      </c>
      <c r="F326" s="220" t="s">
        <v>146</v>
      </c>
      <c r="G326" s="218"/>
      <c r="H326" s="221">
        <v>37.5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140</v>
      </c>
      <c r="AU326" s="227" t="s">
        <v>84</v>
      </c>
      <c r="AV326" s="15" t="s">
        <v>134</v>
      </c>
      <c r="AW326" s="15" t="s">
        <v>35</v>
      </c>
      <c r="AX326" s="15" t="s">
        <v>82</v>
      </c>
      <c r="AY326" s="227" t="s">
        <v>128</v>
      </c>
    </row>
    <row r="327" spans="1:65" s="12" customFormat="1" ht="20.85" customHeight="1">
      <c r="B327" s="160"/>
      <c r="C327" s="161"/>
      <c r="D327" s="162" t="s">
        <v>73</v>
      </c>
      <c r="E327" s="174" t="s">
        <v>557</v>
      </c>
      <c r="F327" s="174" t="s">
        <v>558</v>
      </c>
      <c r="G327" s="161"/>
      <c r="H327" s="161"/>
      <c r="I327" s="164"/>
      <c r="J327" s="175">
        <f>BK327</f>
        <v>0</v>
      </c>
      <c r="K327" s="161"/>
      <c r="L327" s="166"/>
      <c r="M327" s="167"/>
      <c r="N327" s="168"/>
      <c r="O327" s="168"/>
      <c r="P327" s="169">
        <f>SUM(P328:P333)</f>
        <v>0</v>
      </c>
      <c r="Q327" s="168"/>
      <c r="R327" s="169">
        <f>SUM(R328:R333)</f>
        <v>2.9399999999999999E-3</v>
      </c>
      <c r="S327" s="168"/>
      <c r="T327" s="170">
        <f>SUM(T328:T333)</f>
        <v>5</v>
      </c>
      <c r="AR327" s="171" t="s">
        <v>82</v>
      </c>
      <c r="AT327" s="172" t="s">
        <v>73</v>
      </c>
      <c r="AU327" s="172" t="s">
        <v>84</v>
      </c>
      <c r="AY327" s="171" t="s">
        <v>128</v>
      </c>
      <c r="BK327" s="173">
        <f>SUM(BK328:BK333)</f>
        <v>0</v>
      </c>
    </row>
    <row r="328" spans="1:65" s="2" customFormat="1" ht="49.15" customHeight="1">
      <c r="A328" s="36"/>
      <c r="B328" s="37"/>
      <c r="C328" s="176" t="s">
        <v>559</v>
      </c>
      <c r="D328" s="176" t="s">
        <v>130</v>
      </c>
      <c r="E328" s="177" t="s">
        <v>560</v>
      </c>
      <c r="F328" s="178" t="s">
        <v>561</v>
      </c>
      <c r="G328" s="179" t="s">
        <v>102</v>
      </c>
      <c r="H328" s="180">
        <v>2</v>
      </c>
      <c r="I328" s="181"/>
      <c r="J328" s="182">
        <f>ROUND(I328*H328,2)</f>
        <v>0</v>
      </c>
      <c r="K328" s="178" t="s">
        <v>133</v>
      </c>
      <c r="L328" s="41"/>
      <c r="M328" s="183" t="s">
        <v>21</v>
      </c>
      <c r="N328" s="184" t="s">
        <v>45</v>
      </c>
      <c r="O328" s="66"/>
      <c r="P328" s="185">
        <f>O328*H328</f>
        <v>0</v>
      </c>
      <c r="Q328" s="185">
        <v>1.47E-3</v>
      </c>
      <c r="R328" s="185">
        <f>Q328*H328</f>
        <v>2.9399999999999999E-3</v>
      </c>
      <c r="S328" s="185">
        <v>2.5</v>
      </c>
      <c r="T328" s="186">
        <f>S328*H328</f>
        <v>5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7" t="s">
        <v>134</v>
      </c>
      <c r="AT328" s="187" t="s">
        <v>130</v>
      </c>
      <c r="AU328" s="187" t="s">
        <v>151</v>
      </c>
      <c r="AY328" s="19" t="s">
        <v>128</v>
      </c>
      <c r="BE328" s="188">
        <f>IF(N328="základní",J328,0)</f>
        <v>0</v>
      </c>
      <c r="BF328" s="188">
        <f>IF(N328="snížená",J328,0)</f>
        <v>0</v>
      </c>
      <c r="BG328" s="188">
        <f>IF(N328="zákl. přenesená",J328,0)</f>
        <v>0</v>
      </c>
      <c r="BH328" s="188">
        <f>IF(N328="sníž. přenesená",J328,0)</f>
        <v>0</v>
      </c>
      <c r="BI328" s="188">
        <f>IF(N328="nulová",J328,0)</f>
        <v>0</v>
      </c>
      <c r="BJ328" s="19" t="s">
        <v>82</v>
      </c>
      <c r="BK328" s="188">
        <f>ROUND(I328*H328,2)</f>
        <v>0</v>
      </c>
      <c r="BL328" s="19" t="s">
        <v>134</v>
      </c>
      <c r="BM328" s="187" t="s">
        <v>562</v>
      </c>
    </row>
    <row r="329" spans="1:65" s="2" customFormat="1" ht="11.25">
      <c r="A329" s="36"/>
      <c r="B329" s="37"/>
      <c r="C329" s="38"/>
      <c r="D329" s="189" t="s">
        <v>136</v>
      </c>
      <c r="E329" s="38"/>
      <c r="F329" s="190" t="s">
        <v>563</v>
      </c>
      <c r="G329" s="38"/>
      <c r="H329" s="38"/>
      <c r="I329" s="191"/>
      <c r="J329" s="38"/>
      <c r="K329" s="38"/>
      <c r="L329" s="41"/>
      <c r="M329" s="192"/>
      <c r="N329" s="193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136</v>
      </c>
      <c r="AU329" s="19" t="s">
        <v>151</v>
      </c>
    </row>
    <row r="330" spans="1:65" s="2" customFormat="1" ht="19.5">
      <c r="A330" s="36"/>
      <c r="B330" s="37"/>
      <c r="C330" s="38"/>
      <c r="D330" s="194" t="s">
        <v>138</v>
      </c>
      <c r="E330" s="38"/>
      <c r="F330" s="195" t="s">
        <v>139</v>
      </c>
      <c r="G330" s="38"/>
      <c r="H330" s="38"/>
      <c r="I330" s="191"/>
      <c r="J330" s="38"/>
      <c r="K330" s="38"/>
      <c r="L330" s="41"/>
      <c r="M330" s="192"/>
      <c r="N330" s="193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138</v>
      </c>
      <c r="AU330" s="19" t="s">
        <v>151</v>
      </c>
    </row>
    <row r="331" spans="1:65" s="13" customFormat="1" ht="11.25">
      <c r="B331" s="196"/>
      <c r="C331" s="197"/>
      <c r="D331" s="194" t="s">
        <v>140</v>
      </c>
      <c r="E331" s="198" t="s">
        <v>21</v>
      </c>
      <c r="F331" s="199" t="s">
        <v>564</v>
      </c>
      <c r="G331" s="197"/>
      <c r="H331" s="198" t="s">
        <v>21</v>
      </c>
      <c r="I331" s="200"/>
      <c r="J331" s="197"/>
      <c r="K331" s="197"/>
      <c r="L331" s="201"/>
      <c r="M331" s="202"/>
      <c r="N331" s="203"/>
      <c r="O331" s="203"/>
      <c r="P331" s="203"/>
      <c r="Q331" s="203"/>
      <c r="R331" s="203"/>
      <c r="S331" s="203"/>
      <c r="T331" s="204"/>
      <c r="AT331" s="205" t="s">
        <v>140</v>
      </c>
      <c r="AU331" s="205" t="s">
        <v>151</v>
      </c>
      <c r="AV331" s="13" t="s">
        <v>82</v>
      </c>
      <c r="AW331" s="13" t="s">
        <v>35</v>
      </c>
      <c r="AX331" s="13" t="s">
        <v>74</v>
      </c>
      <c r="AY331" s="205" t="s">
        <v>128</v>
      </c>
    </row>
    <row r="332" spans="1:65" s="14" customFormat="1" ht="11.25">
      <c r="B332" s="206"/>
      <c r="C332" s="207"/>
      <c r="D332" s="194" t="s">
        <v>140</v>
      </c>
      <c r="E332" s="208" t="s">
        <v>21</v>
      </c>
      <c r="F332" s="209" t="s">
        <v>565</v>
      </c>
      <c r="G332" s="207"/>
      <c r="H332" s="210">
        <v>2</v>
      </c>
      <c r="I332" s="211"/>
      <c r="J332" s="207"/>
      <c r="K332" s="207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140</v>
      </c>
      <c r="AU332" s="216" t="s">
        <v>151</v>
      </c>
      <c r="AV332" s="14" t="s">
        <v>84</v>
      </c>
      <c r="AW332" s="14" t="s">
        <v>35</v>
      </c>
      <c r="AX332" s="14" t="s">
        <v>74</v>
      </c>
      <c r="AY332" s="216" t="s">
        <v>128</v>
      </c>
    </row>
    <row r="333" spans="1:65" s="15" customFormat="1" ht="11.25">
      <c r="B333" s="217"/>
      <c r="C333" s="218"/>
      <c r="D333" s="194" t="s">
        <v>140</v>
      </c>
      <c r="E333" s="219" t="s">
        <v>21</v>
      </c>
      <c r="F333" s="220" t="s">
        <v>146</v>
      </c>
      <c r="G333" s="218"/>
      <c r="H333" s="221">
        <v>2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140</v>
      </c>
      <c r="AU333" s="227" t="s">
        <v>151</v>
      </c>
      <c r="AV333" s="15" t="s">
        <v>134</v>
      </c>
      <c r="AW333" s="15" t="s">
        <v>35</v>
      </c>
      <c r="AX333" s="15" t="s">
        <v>82</v>
      </c>
      <c r="AY333" s="227" t="s">
        <v>128</v>
      </c>
    </row>
    <row r="334" spans="1:65" s="12" customFormat="1" ht="22.9" customHeight="1">
      <c r="B334" s="160"/>
      <c r="C334" s="161"/>
      <c r="D334" s="162" t="s">
        <v>73</v>
      </c>
      <c r="E334" s="174" t="s">
        <v>566</v>
      </c>
      <c r="F334" s="174" t="s">
        <v>567</v>
      </c>
      <c r="G334" s="161"/>
      <c r="H334" s="161"/>
      <c r="I334" s="164"/>
      <c r="J334" s="175">
        <f>BK334</f>
        <v>0</v>
      </c>
      <c r="K334" s="161"/>
      <c r="L334" s="166"/>
      <c r="M334" s="167"/>
      <c r="N334" s="168"/>
      <c r="O334" s="168"/>
      <c r="P334" s="169">
        <f>SUM(P335:P344)</f>
        <v>0</v>
      </c>
      <c r="Q334" s="168"/>
      <c r="R334" s="169">
        <f>SUM(R335:R344)</f>
        <v>0</v>
      </c>
      <c r="S334" s="168"/>
      <c r="T334" s="170">
        <f>SUM(T335:T344)</f>
        <v>0</v>
      </c>
      <c r="AR334" s="171" t="s">
        <v>82</v>
      </c>
      <c r="AT334" s="172" t="s">
        <v>73</v>
      </c>
      <c r="AU334" s="172" t="s">
        <v>82</v>
      </c>
      <c r="AY334" s="171" t="s">
        <v>128</v>
      </c>
      <c r="BK334" s="173">
        <f>SUM(BK335:BK344)</f>
        <v>0</v>
      </c>
    </row>
    <row r="335" spans="1:65" s="2" customFormat="1" ht="37.9" customHeight="1">
      <c r="A335" s="36"/>
      <c r="B335" s="37"/>
      <c r="C335" s="176" t="s">
        <v>568</v>
      </c>
      <c r="D335" s="176" t="s">
        <v>130</v>
      </c>
      <c r="E335" s="177" t="s">
        <v>569</v>
      </c>
      <c r="F335" s="178" t="s">
        <v>570</v>
      </c>
      <c r="G335" s="179" t="s">
        <v>314</v>
      </c>
      <c r="H335" s="180">
        <v>5</v>
      </c>
      <c r="I335" s="181"/>
      <c r="J335" s="182">
        <f>ROUND(I335*H335,2)</f>
        <v>0</v>
      </c>
      <c r="K335" s="178" t="s">
        <v>133</v>
      </c>
      <c r="L335" s="41"/>
      <c r="M335" s="183" t="s">
        <v>21</v>
      </c>
      <c r="N335" s="184" t="s">
        <v>45</v>
      </c>
      <c r="O335" s="66"/>
      <c r="P335" s="185">
        <f>O335*H335</f>
        <v>0</v>
      </c>
      <c r="Q335" s="185">
        <v>0</v>
      </c>
      <c r="R335" s="185">
        <f>Q335*H335</f>
        <v>0</v>
      </c>
      <c r="S335" s="185">
        <v>0</v>
      </c>
      <c r="T335" s="186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7" t="s">
        <v>134</v>
      </c>
      <c r="AT335" s="187" t="s">
        <v>130</v>
      </c>
      <c r="AU335" s="187" t="s">
        <v>84</v>
      </c>
      <c r="AY335" s="19" t="s">
        <v>128</v>
      </c>
      <c r="BE335" s="188">
        <f>IF(N335="základní",J335,0)</f>
        <v>0</v>
      </c>
      <c r="BF335" s="188">
        <f>IF(N335="snížená",J335,0)</f>
        <v>0</v>
      </c>
      <c r="BG335" s="188">
        <f>IF(N335="zákl. přenesená",J335,0)</f>
        <v>0</v>
      </c>
      <c r="BH335" s="188">
        <f>IF(N335="sníž. přenesená",J335,0)</f>
        <v>0</v>
      </c>
      <c r="BI335" s="188">
        <f>IF(N335="nulová",J335,0)</f>
        <v>0</v>
      </c>
      <c r="BJ335" s="19" t="s">
        <v>82</v>
      </c>
      <c r="BK335" s="188">
        <f>ROUND(I335*H335,2)</f>
        <v>0</v>
      </c>
      <c r="BL335" s="19" t="s">
        <v>134</v>
      </c>
      <c r="BM335" s="187" t="s">
        <v>571</v>
      </c>
    </row>
    <row r="336" spans="1:65" s="2" customFormat="1" ht="11.25">
      <c r="A336" s="36"/>
      <c r="B336" s="37"/>
      <c r="C336" s="38"/>
      <c r="D336" s="189" t="s">
        <v>136</v>
      </c>
      <c r="E336" s="38"/>
      <c r="F336" s="190" t="s">
        <v>572</v>
      </c>
      <c r="G336" s="38"/>
      <c r="H336" s="38"/>
      <c r="I336" s="191"/>
      <c r="J336" s="38"/>
      <c r="K336" s="38"/>
      <c r="L336" s="41"/>
      <c r="M336" s="192"/>
      <c r="N336" s="193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136</v>
      </c>
      <c r="AU336" s="19" t="s">
        <v>84</v>
      </c>
    </row>
    <row r="337" spans="1:65" s="2" customFormat="1" ht="19.5">
      <c r="A337" s="36"/>
      <c r="B337" s="37"/>
      <c r="C337" s="38"/>
      <c r="D337" s="194" t="s">
        <v>138</v>
      </c>
      <c r="E337" s="38"/>
      <c r="F337" s="195" t="s">
        <v>139</v>
      </c>
      <c r="G337" s="38"/>
      <c r="H337" s="38"/>
      <c r="I337" s="191"/>
      <c r="J337" s="38"/>
      <c r="K337" s="38"/>
      <c r="L337" s="41"/>
      <c r="M337" s="192"/>
      <c r="N337" s="193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138</v>
      </c>
      <c r="AU337" s="19" t="s">
        <v>84</v>
      </c>
    </row>
    <row r="338" spans="1:65" s="2" customFormat="1" ht="44.25" customHeight="1">
      <c r="A338" s="36"/>
      <c r="B338" s="37"/>
      <c r="C338" s="176" t="s">
        <v>573</v>
      </c>
      <c r="D338" s="176" t="s">
        <v>130</v>
      </c>
      <c r="E338" s="177" t="s">
        <v>574</v>
      </c>
      <c r="F338" s="178" t="s">
        <v>575</v>
      </c>
      <c r="G338" s="179" t="s">
        <v>314</v>
      </c>
      <c r="H338" s="180">
        <v>120</v>
      </c>
      <c r="I338" s="181"/>
      <c r="J338" s="182">
        <f>ROUND(I338*H338,2)</f>
        <v>0</v>
      </c>
      <c r="K338" s="178" t="s">
        <v>133</v>
      </c>
      <c r="L338" s="41"/>
      <c r="M338" s="183" t="s">
        <v>21</v>
      </c>
      <c r="N338" s="184" t="s">
        <v>45</v>
      </c>
      <c r="O338" s="66"/>
      <c r="P338" s="185">
        <f>O338*H338</f>
        <v>0</v>
      </c>
      <c r="Q338" s="185">
        <v>0</v>
      </c>
      <c r="R338" s="185">
        <f>Q338*H338</f>
        <v>0</v>
      </c>
      <c r="S338" s="185">
        <v>0</v>
      </c>
      <c r="T338" s="186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87" t="s">
        <v>134</v>
      </c>
      <c r="AT338" s="187" t="s">
        <v>130</v>
      </c>
      <c r="AU338" s="187" t="s">
        <v>84</v>
      </c>
      <c r="AY338" s="19" t="s">
        <v>128</v>
      </c>
      <c r="BE338" s="188">
        <f>IF(N338="základní",J338,0)</f>
        <v>0</v>
      </c>
      <c r="BF338" s="188">
        <f>IF(N338="snížená",J338,0)</f>
        <v>0</v>
      </c>
      <c r="BG338" s="188">
        <f>IF(N338="zákl. přenesená",J338,0)</f>
        <v>0</v>
      </c>
      <c r="BH338" s="188">
        <f>IF(N338="sníž. přenesená",J338,0)</f>
        <v>0</v>
      </c>
      <c r="BI338" s="188">
        <f>IF(N338="nulová",J338,0)</f>
        <v>0</v>
      </c>
      <c r="BJ338" s="19" t="s">
        <v>82</v>
      </c>
      <c r="BK338" s="188">
        <f>ROUND(I338*H338,2)</f>
        <v>0</v>
      </c>
      <c r="BL338" s="19" t="s">
        <v>134</v>
      </c>
      <c r="BM338" s="187" t="s">
        <v>576</v>
      </c>
    </row>
    <row r="339" spans="1:65" s="2" customFormat="1" ht="11.25">
      <c r="A339" s="36"/>
      <c r="B339" s="37"/>
      <c r="C339" s="38"/>
      <c r="D339" s="189" t="s">
        <v>136</v>
      </c>
      <c r="E339" s="38"/>
      <c r="F339" s="190" t="s">
        <v>577</v>
      </c>
      <c r="G339" s="38"/>
      <c r="H339" s="38"/>
      <c r="I339" s="191"/>
      <c r="J339" s="38"/>
      <c r="K339" s="38"/>
      <c r="L339" s="41"/>
      <c r="M339" s="192"/>
      <c r="N339" s="193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136</v>
      </c>
      <c r="AU339" s="19" t="s">
        <v>84</v>
      </c>
    </row>
    <row r="340" spans="1:65" s="2" customFormat="1" ht="19.5">
      <c r="A340" s="36"/>
      <c r="B340" s="37"/>
      <c r="C340" s="38"/>
      <c r="D340" s="194" t="s">
        <v>138</v>
      </c>
      <c r="E340" s="38"/>
      <c r="F340" s="195" t="s">
        <v>139</v>
      </c>
      <c r="G340" s="38"/>
      <c r="H340" s="38"/>
      <c r="I340" s="191"/>
      <c r="J340" s="38"/>
      <c r="K340" s="38"/>
      <c r="L340" s="41"/>
      <c r="M340" s="192"/>
      <c r="N340" s="193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138</v>
      </c>
      <c r="AU340" s="19" t="s">
        <v>84</v>
      </c>
    </row>
    <row r="341" spans="1:65" s="14" customFormat="1" ht="11.25">
      <c r="B341" s="206"/>
      <c r="C341" s="207"/>
      <c r="D341" s="194" t="s">
        <v>140</v>
      </c>
      <c r="E341" s="208" t="s">
        <v>21</v>
      </c>
      <c r="F341" s="209" t="s">
        <v>578</v>
      </c>
      <c r="G341" s="207"/>
      <c r="H341" s="210">
        <v>120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140</v>
      </c>
      <c r="AU341" s="216" t="s">
        <v>84</v>
      </c>
      <c r="AV341" s="14" t="s">
        <v>84</v>
      </c>
      <c r="AW341" s="14" t="s">
        <v>35</v>
      </c>
      <c r="AX341" s="14" t="s">
        <v>82</v>
      </c>
      <c r="AY341" s="216" t="s">
        <v>128</v>
      </c>
    </row>
    <row r="342" spans="1:65" s="2" customFormat="1" ht="44.25" customHeight="1">
      <c r="A342" s="36"/>
      <c r="B342" s="37"/>
      <c r="C342" s="176" t="s">
        <v>579</v>
      </c>
      <c r="D342" s="176" t="s">
        <v>130</v>
      </c>
      <c r="E342" s="177" t="s">
        <v>580</v>
      </c>
      <c r="F342" s="178" t="s">
        <v>581</v>
      </c>
      <c r="G342" s="179" t="s">
        <v>314</v>
      </c>
      <c r="H342" s="180">
        <v>5</v>
      </c>
      <c r="I342" s="181"/>
      <c r="J342" s="182">
        <f>ROUND(I342*H342,2)</f>
        <v>0</v>
      </c>
      <c r="K342" s="178" t="s">
        <v>133</v>
      </c>
      <c r="L342" s="41"/>
      <c r="M342" s="183" t="s">
        <v>21</v>
      </c>
      <c r="N342" s="184" t="s">
        <v>45</v>
      </c>
      <c r="O342" s="66"/>
      <c r="P342" s="185">
        <f>O342*H342</f>
        <v>0</v>
      </c>
      <c r="Q342" s="185">
        <v>0</v>
      </c>
      <c r="R342" s="185">
        <f>Q342*H342</f>
        <v>0</v>
      </c>
      <c r="S342" s="185">
        <v>0</v>
      </c>
      <c r="T342" s="186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7" t="s">
        <v>134</v>
      </c>
      <c r="AT342" s="187" t="s">
        <v>130</v>
      </c>
      <c r="AU342" s="187" t="s">
        <v>84</v>
      </c>
      <c r="AY342" s="19" t="s">
        <v>128</v>
      </c>
      <c r="BE342" s="188">
        <f>IF(N342="základní",J342,0)</f>
        <v>0</v>
      </c>
      <c r="BF342" s="188">
        <f>IF(N342="snížená",J342,0)</f>
        <v>0</v>
      </c>
      <c r="BG342" s="188">
        <f>IF(N342="zákl. přenesená",J342,0)</f>
        <v>0</v>
      </c>
      <c r="BH342" s="188">
        <f>IF(N342="sníž. přenesená",J342,0)</f>
        <v>0</v>
      </c>
      <c r="BI342" s="188">
        <f>IF(N342="nulová",J342,0)</f>
        <v>0</v>
      </c>
      <c r="BJ342" s="19" t="s">
        <v>82</v>
      </c>
      <c r="BK342" s="188">
        <f>ROUND(I342*H342,2)</f>
        <v>0</v>
      </c>
      <c r="BL342" s="19" t="s">
        <v>134</v>
      </c>
      <c r="BM342" s="187" t="s">
        <v>582</v>
      </c>
    </row>
    <row r="343" spans="1:65" s="2" customFormat="1" ht="11.25">
      <c r="A343" s="36"/>
      <c r="B343" s="37"/>
      <c r="C343" s="38"/>
      <c r="D343" s="189" t="s">
        <v>136</v>
      </c>
      <c r="E343" s="38"/>
      <c r="F343" s="190" t="s">
        <v>583</v>
      </c>
      <c r="G343" s="38"/>
      <c r="H343" s="38"/>
      <c r="I343" s="191"/>
      <c r="J343" s="38"/>
      <c r="K343" s="38"/>
      <c r="L343" s="41"/>
      <c r="M343" s="192"/>
      <c r="N343" s="193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136</v>
      </c>
      <c r="AU343" s="19" t="s">
        <v>84</v>
      </c>
    </row>
    <row r="344" spans="1:65" s="2" customFormat="1" ht="19.5">
      <c r="A344" s="36"/>
      <c r="B344" s="37"/>
      <c r="C344" s="38"/>
      <c r="D344" s="194" t="s">
        <v>138</v>
      </c>
      <c r="E344" s="38"/>
      <c r="F344" s="195" t="s">
        <v>139</v>
      </c>
      <c r="G344" s="38"/>
      <c r="H344" s="38"/>
      <c r="I344" s="191"/>
      <c r="J344" s="38"/>
      <c r="K344" s="38"/>
      <c r="L344" s="41"/>
      <c r="M344" s="192"/>
      <c r="N344" s="193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138</v>
      </c>
      <c r="AU344" s="19" t="s">
        <v>84</v>
      </c>
    </row>
    <row r="345" spans="1:65" s="12" customFormat="1" ht="22.9" customHeight="1">
      <c r="B345" s="160"/>
      <c r="C345" s="161"/>
      <c r="D345" s="162" t="s">
        <v>73</v>
      </c>
      <c r="E345" s="174" t="s">
        <v>309</v>
      </c>
      <c r="F345" s="174" t="s">
        <v>310</v>
      </c>
      <c r="G345" s="161"/>
      <c r="H345" s="161"/>
      <c r="I345" s="164"/>
      <c r="J345" s="175">
        <f>BK345</f>
        <v>0</v>
      </c>
      <c r="K345" s="161"/>
      <c r="L345" s="166"/>
      <c r="M345" s="167"/>
      <c r="N345" s="168"/>
      <c r="O345" s="168"/>
      <c r="P345" s="169">
        <f>SUM(P346:P348)</f>
        <v>0</v>
      </c>
      <c r="Q345" s="168"/>
      <c r="R345" s="169">
        <f>SUM(R346:R348)</f>
        <v>0</v>
      </c>
      <c r="S345" s="168"/>
      <c r="T345" s="170">
        <f>SUM(T346:T348)</f>
        <v>0</v>
      </c>
      <c r="AR345" s="171" t="s">
        <v>82</v>
      </c>
      <c r="AT345" s="172" t="s">
        <v>73</v>
      </c>
      <c r="AU345" s="172" t="s">
        <v>82</v>
      </c>
      <c r="AY345" s="171" t="s">
        <v>128</v>
      </c>
      <c r="BK345" s="173">
        <f>SUM(BK346:BK348)</f>
        <v>0</v>
      </c>
    </row>
    <row r="346" spans="1:65" s="2" customFormat="1" ht="33" customHeight="1">
      <c r="A346" s="36"/>
      <c r="B346" s="37"/>
      <c r="C346" s="176" t="s">
        <v>584</v>
      </c>
      <c r="D346" s="176" t="s">
        <v>130</v>
      </c>
      <c r="E346" s="177" t="s">
        <v>312</v>
      </c>
      <c r="F346" s="178" t="s">
        <v>313</v>
      </c>
      <c r="G346" s="179" t="s">
        <v>314</v>
      </c>
      <c r="H346" s="180">
        <v>352.83600000000001</v>
      </c>
      <c r="I346" s="181"/>
      <c r="J346" s="182">
        <f>ROUND(I346*H346,2)</f>
        <v>0</v>
      </c>
      <c r="K346" s="178" t="s">
        <v>133</v>
      </c>
      <c r="L346" s="41"/>
      <c r="M346" s="183" t="s">
        <v>21</v>
      </c>
      <c r="N346" s="184" t="s">
        <v>45</v>
      </c>
      <c r="O346" s="66"/>
      <c r="P346" s="185">
        <f>O346*H346</f>
        <v>0</v>
      </c>
      <c r="Q346" s="185">
        <v>0</v>
      </c>
      <c r="R346" s="185">
        <f>Q346*H346</f>
        <v>0</v>
      </c>
      <c r="S346" s="185">
        <v>0</v>
      </c>
      <c r="T346" s="186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87" t="s">
        <v>134</v>
      </c>
      <c r="AT346" s="187" t="s">
        <v>130</v>
      </c>
      <c r="AU346" s="187" t="s">
        <v>84</v>
      </c>
      <c r="AY346" s="19" t="s">
        <v>128</v>
      </c>
      <c r="BE346" s="188">
        <f>IF(N346="základní",J346,0)</f>
        <v>0</v>
      </c>
      <c r="BF346" s="188">
        <f>IF(N346="snížená",J346,0)</f>
        <v>0</v>
      </c>
      <c r="BG346" s="188">
        <f>IF(N346="zákl. přenesená",J346,0)</f>
        <v>0</v>
      </c>
      <c r="BH346" s="188">
        <f>IF(N346="sníž. přenesená",J346,0)</f>
        <v>0</v>
      </c>
      <c r="BI346" s="188">
        <f>IF(N346="nulová",J346,0)</f>
        <v>0</v>
      </c>
      <c r="BJ346" s="19" t="s">
        <v>82</v>
      </c>
      <c r="BK346" s="188">
        <f>ROUND(I346*H346,2)</f>
        <v>0</v>
      </c>
      <c r="BL346" s="19" t="s">
        <v>134</v>
      </c>
      <c r="BM346" s="187" t="s">
        <v>585</v>
      </c>
    </row>
    <row r="347" spans="1:65" s="2" customFormat="1" ht="11.25">
      <c r="A347" s="36"/>
      <c r="B347" s="37"/>
      <c r="C347" s="38"/>
      <c r="D347" s="189" t="s">
        <v>136</v>
      </c>
      <c r="E347" s="38"/>
      <c r="F347" s="190" t="s">
        <v>316</v>
      </c>
      <c r="G347" s="38"/>
      <c r="H347" s="38"/>
      <c r="I347" s="191"/>
      <c r="J347" s="38"/>
      <c r="K347" s="38"/>
      <c r="L347" s="41"/>
      <c r="M347" s="192"/>
      <c r="N347" s="193"/>
      <c r="O347" s="66"/>
      <c r="P347" s="66"/>
      <c r="Q347" s="66"/>
      <c r="R347" s="66"/>
      <c r="S347" s="66"/>
      <c r="T347" s="67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T347" s="19" t="s">
        <v>136</v>
      </c>
      <c r="AU347" s="19" t="s">
        <v>84</v>
      </c>
    </row>
    <row r="348" spans="1:65" s="2" customFormat="1" ht="19.5">
      <c r="A348" s="36"/>
      <c r="B348" s="37"/>
      <c r="C348" s="38"/>
      <c r="D348" s="194" t="s">
        <v>138</v>
      </c>
      <c r="E348" s="38"/>
      <c r="F348" s="195" t="s">
        <v>139</v>
      </c>
      <c r="G348" s="38"/>
      <c r="H348" s="38"/>
      <c r="I348" s="191"/>
      <c r="J348" s="38"/>
      <c r="K348" s="38"/>
      <c r="L348" s="41"/>
      <c r="M348" s="192"/>
      <c r="N348" s="193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138</v>
      </c>
      <c r="AU348" s="19" t="s">
        <v>84</v>
      </c>
    </row>
    <row r="349" spans="1:65" s="12" customFormat="1" ht="25.9" customHeight="1">
      <c r="B349" s="160"/>
      <c r="C349" s="161"/>
      <c r="D349" s="162" t="s">
        <v>73</v>
      </c>
      <c r="E349" s="163" t="s">
        <v>586</v>
      </c>
      <c r="F349" s="163" t="s">
        <v>587</v>
      </c>
      <c r="G349" s="161"/>
      <c r="H349" s="161"/>
      <c r="I349" s="164"/>
      <c r="J349" s="165">
        <f>BK349</f>
        <v>0</v>
      </c>
      <c r="K349" s="161"/>
      <c r="L349" s="166"/>
      <c r="M349" s="167"/>
      <c r="N349" s="168"/>
      <c r="O349" s="168"/>
      <c r="P349" s="169">
        <f>P350</f>
        <v>0</v>
      </c>
      <c r="Q349" s="168"/>
      <c r="R349" s="169">
        <f>R350</f>
        <v>0.30383691000000002</v>
      </c>
      <c r="S349" s="168"/>
      <c r="T349" s="170">
        <f>T350</f>
        <v>0</v>
      </c>
      <c r="AR349" s="171" t="s">
        <v>84</v>
      </c>
      <c r="AT349" s="172" t="s">
        <v>73</v>
      </c>
      <c r="AU349" s="172" t="s">
        <v>74</v>
      </c>
      <c r="AY349" s="171" t="s">
        <v>128</v>
      </c>
      <c r="BK349" s="173">
        <f>BK350</f>
        <v>0</v>
      </c>
    </row>
    <row r="350" spans="1:65" s="12" customFormat="1" ht="22.9" customHeight="1">
      <c r="B350" s="160"/>
      <c r="C350" s="161"/>
      <c r="D350" s="162" t="s">
        <v>73</v>
      </c>
      <c r="E350" s="174" t="s">
        <v>588</v>
      </c>
      <c r="F350" s="174" t="s">
        <v>589</v>
      </c>
      <c r="G350" s="161"/>
      <c r="H350" s="161"/>
      <c r="I350" s="164"/>
      <c r="J350" s="175">
        <f>BK350</f>
        <v>0</v>
      </c>
      <c r="K350" s="161"/>
      <c r="L350" s="166"/>
      <c r="M350" s="167"/>
      <c r="N350" s="168"/>
      <c r="O350" s="168"/>
      <c r="P350" s="169">
        <f>SUM(P351:P425)</f>
        <v>0</v>
      </c>
      <c r="Q350" s="168"/>
      <c r="R350" s="169">
        <f>SUM(R351:R425)</f>
        <v>0.30383691000000002</v>
      </c>
      <c r="S350" s="168"/>
      <c r="T350" s="170">
        <f>SUM(T351:T425)</f>
        <v>0</v>
      </c>
      <c r="AR350" s="171" t="s">
        <v>84</v>
      </c>
      <c r="AT350" s="172" t="s">
        <v>73</v>
      </c>
      <c r="AU350" s="172" t="s">
        <v>82</v>
      </c>
      <c r="AY350" s="171" t="s">
        <v>128</v>
      </c>
      <c r="BK350" s="173">
        <f>SUM(BK351:BK425)</f>
        <v>0</v>
      </c>
    </row>
    <row r="351" spans="1:65" s="2" customFormat="1" ht="24.2" customHeight="1">
      <c r="A351" s="36"/>
      <c r="B351" s="37"/>
      <c r="C351" s="176" t="s">
        <v>590</v>
      </c>
      <c r="D351" s="176" t="s">
        <v>130</v>
      </c>
      <c r="E351" s="177" t="s">
        <v>591</v>
      </c>
      <c r="F351" s="178" t="s">
        <v>592</v>
      </c>
      <c r="G351" s="179" t="s">
        <v>255</v>
      </c>
      <c r="H351" s="180">
        <v>80.879000000000005</v>
      </c>
      <c r="I351" s="181"/>
      <c r="J351" s="182">
        <f>ROUND(I351*H351,2)</f>
        <v>0</v>
      </c>
      <c r="K351" s="178" t="s">
        <v>133</v>
      </c>
      <c r="L351" s="41"/>
      <c r="M351" s="183" t="s">
        <v>21</v>
      </c>
      <c r="N351" s="184" t="s">
        <v>45</v>
      </c>
      <c r="O351" s="66"/>
      <c r="P351" s="185">
        <f>O351*H351</f>
        <v>0</v>
      </c>
      <c r="Q351" s="185">
        <v>6.9999999999999994E-5</v>
      </c>
      <c r="R351" s="185">
        <f>Q351*H351</f>
        <v>5.6615299999999997E-3</v>
      </c>
      <c r="S351" s="185">
        <v>0</v>
      </c>
      <c r="T351" s="186">
        <f>S351*H351</f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87" t="s">
        <v>279</v>
      </c>
      <c r="AT351" s="187" t="s">
        <v>130</v>
      </c>
      <c r="AU351" s="187" t="s">
        <v>84</v>
      </c>
      <c r="AY351" s="19" t="s">
        <v>128</v>
      </c>
      <c r="BE351" s="188">
        <f>IF(N351="základní",J351,0)</f>
        <v>0</v>
      </c>
      <c r="BF351" s="188">
        <f>IF(N351="snížená",J351,0)</f>
        <v>0</v>
      </c>
      <c r="BG351" s="188">
        <f>IF(N351="zákl. přenesená",J351,0)</f>
        <v>0</v>
      </c>
      <c r="BH351" s="188">
        <f>IF(N351="sníž. přenesená",J351,0)</f>
        <v>0</v>
      </c>
      <c r="BI351" s="188">
        <f>IF(N351="nulová",J351,0)</f>
        <v>0</v>
      </c>
      <c r="BJ351" s="19" t="s">
        <v>82</v>
      </c>
      <c r="BK351" s="188">
        <f>ROUND(I351*H351,2)</f>
        <v>0</v>
      </c>
      <c r="BL351" s="19" t="s">
        <v>279</v>
      </c>
      <c r="BM351" s="187" t="s">
        <v>593</v>
      </c>
    </row>
    <row r="352" spans="1:65" s="2" customFormat="1" ht="11.25">
      <c r="A352" s="36"/>
      <c r="B352" s="37"/>
      <c r="C352" s="38"/>
      <c r="D352" s="189" t="s">
        <v>136</v>
      </c>
      <c r="E352" s="38"/>
      <c r="F352" s="190" t="s">
        <v>594</v>
      </c>
      <c r="G352" s="38"/>
      <c r="H352" s="38"/>
      <c r="I352" s="191"/>
      <c r="J352" s="38"/>
      <c r="K352" s="38"/>
      <c r="L352" s="41"/>
      <c r="M352" s="192"/>
      <c r="N352" s="193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136</v>
      </c>
      <c r="AU352" s="19" t="s">
        <v>84</v>
      </c>
    </row>
    <row r="353" spans="1:65" s="2" customFormat="1" ht="19.5">
      <c r="A353" s="36"/>
      <c r="B353" s="37"/>
      <c r="C353" s="38"/>
      <c r="D353" s="194" t="s">
        <v>138</v>
      </c>
      <c r="E353" s="38"/>
      <c r="F353" s="195" t="s">
        <v>139</v>
      </c>
      <c r="G353" s="38"/>
      <c r="H353" s="38"/>
      <c r="I353" s="191"/>
      <c r="J353" s="38"/>
      <c r="K353" s="38"/>
      <c r="L353" s="41"/>
      <c r="M353" s="192"/>
      <c r="N353" s="193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138</v>
      </c>
      <c r="AU353" s="19" t="s">
        <v>84</v>
      </c>
    </row>
    <row r="354" spans="1:65" s="13" customFormat="1" ht="11.25">
      <c r="B354" s="196"/>
      <c r="C354" s="197"/>
      <c r="D354" s="194" t="s">
        <v>140</v>
      </c>
      <c r="E354" s="198" t="s">
        <v>21</v>
      </c>
      <c r="F354" s="199" t="s">
        <v>595</v>
      </c>
      <c r="G354" s="197"/>
      <c r="H354" s="198" t="s">
        <v>21</v>
      </c>
      <c r="I354" s="200"/>
      <c r="J354" s="197"/>
      <c r="K354" s="197"/>
      <c r="L354" s="201"/>
      <c r="M354" s="202"/>
      <c r="N354" s="203"/>
      <c r="O354" s="203"/>
      <c r="P354" s="203"/>
      <c r="Q354" s="203"/>
      <c r="R354" s="203"/>
      <c r="S354" s="203"/>
      <c r="T354" s="204"/>
      <c r="AT354" s="205" t="s">
        <v>140</v>
      </c>
      <c r="AU354" s="205" t="s">
        <v>84</v>
      </c>
      <c r="AV354" s="13" t="s">
        <v>82</v>
      </c>
      <c r="AW354" s="13" t="s">
        <v>35</v>
      </c>
      <c r="AX354" s="13" t="s">
        <v>74</v>
      </c>
      <c r="AY354" s="205" t="s">
        <v>128</v>
      </c>
    </row>
    <row r="355" spans="1:65" s="13" customFormat="1" ht="11.25">
      <c r="B355" s="196"/>
      <c r="C355" s="197"/>
      <c r="D355" s="194" t="s">
        <v>140</v>
      </c>
      <c r="E355" s="198" t="s">
        <v>21</v>
      </c>
      <c r="F355" s="199" t="s">
        <v>596</v>
      </c>
      <c r="G355" s="197"/>
      <c r="H355" s="198" t="s">
        <v>21</v>
      </c>
      <c r="I355" s="200"/>
      <c r="J355" s="197"/>
      <c r="K355" s="197"/>
      <c r="L355" s="201"/>
      <c r="M355" s="202"/>
      <c r="N355" s="203"/>
      <c r="O355" s="203"/>
      <c r="P355" s="203"/>
      <c r="Q355" s="203"/>
      <c r="R355" s="203"/>
      <c r="S355" s="203"/>
      <c r="T355" s="204"/>
      <c r="AT355" s="205" t="s">
        <v>140</v>
      </c>
      <c r="AU355" s="205" t="s">
        <v>84</v>
      </c>
      <c r="AV355" s="13" t="s">
        <v>82</v>
      </c>
      <c r="AW355" s="13" t="s">
        <v>35</v>
      </c>
      <c r="AX355" s="13" t="s">
        <v>74</v>
      </c>
      <c r="AY355" s="205" t="s">
        <v>128</v>
      </c>
    </row>
    <row r="356" spans="1:65" s="14" customFormat="1" ht="11.25">
      <c r="B356" s="206"/>
      <c r="C356" s="207"/>
      <c r="D356" s="194" t="s">
        <v>140</v>
      </c>
      <c r="E356" s="208" t="s">
        <v>21</v>
      </c>
      <c r="F356" s="209" t="s">
        <v>597</v>
      </c>
      <c r="G356" s="207"/>
      <c r="H356" s="210">
        <v>40.131</v>
      </c>
      <c r="I356" s="211"/>
      <c r="J356" s="207"/>
      <c r="K356" s="207"/>
      <c r="L356" s="212"/>
      <c r="M356" s="213"/>
      <c r="N356" s="214"/>
      <c r="O356" s="214"/>
      <c r="P356" s="214"/>
      <c r="Q356" s="214"/>
      <c r="R356" s="214"/>
      <c r="S356" s="214"/>
      <c r="T356" s="215"/>
      <c r="AT356" s="216" t="s">
        <v>140</v>
      </c>
      <c r="AU356" s="216" t="s">
        <v>84</v>
      </c>
      <c r="AV356" s="14" t="s">
        <v>84</v>
      </c>
      <c r="AW356" s="14" t="s">
        <v>35</v>
      </c>
      <c r="AX356" s="14" t="s">
        <v>74</v>
      </c>
      <c r="AY356" s="216" t="s">
        <v>128</v>
      </c>
    </row>
    <row r="357" spans="1:65" s="13" customFormat="1" ht="11.25">
      <c r="B357" s="196"/>
      <c r="C357" s="197"/>
      <c r="D357" s="194" t="s">
        <v>140</v>
      </c>
      <c r="E357" s="198" t="s">
        <v>21</v>
      </c>
      <c r="F357" s="199" t="s">
        <v>598</v>
      </c>
      <c r="G357" s="197"/>
      <c r="H357" s="198" t="s">
        <v>21</v>
      </c>
      <c r="I357" s="200"/>
      <c r="J357" s="197"/>
      <c r="K357" s="197"/>
      <c r="L357" s="201"/>
      <c r="M357" s="202"/>
      <c r="N357" s="203"/>
      <c r="O357" s="203"/>
      <c r="P357" s="203"/>
      <c r="Q357" s="203"/>
      <c r="R357" s="203"/>
      <c r="S357" s="203"/>
      <c r="T357" s="204"/>
      <c r="AT357" s="205" t="s">
        <v>140</v>
      </c>
      <c r="AU357" s="205" t="s">
        <v>84</v>
      </c>
      <c r="AV357" s="13" t="s">
        <v>82</v>
      </c>
      <c r="AW357" s="13" t="s">
        <v>35</v>
      </c>
      <c r="AX357" s="13" t="s">
        <v>74</v>
      </c>
      <c r="AY357" s="205" t="s">
        <v>128</v>
      </c>
    </row>
    <row r="358" spans="1:65" s="14" customFormat="1" ht="11.25">
      <c r="B358" s="206"/>
      <c r="C358" s="207"/>
      <c r="D358" s="194" t="s">
        <v>140</v>
      </c>
      <c r="E358" s="208" t="s">
        <v>21</v>
      </c>
      <c r="F358" s="209" t="s">
        <v>599</v>
      </c>
      <c r="G358" s="207"/>
      <c r="H358" s="210">
        <v>8.8490000000000002</v>
      </c>
      <c r="I358" s="211"/>
      <c r="J358" s="207"/>
      <c r="K358" s="207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140</v>
      </c>
      <c r="AU358" s="216" t="s">
        <v>84</v>
      </c>
      <c r="AV358" s="14" t="s">
        <v>84</v>
      </c>
      <c r="AW358" s="14" t="s">
        <v>35</v>
      </c>
      <c r="AX358" s="14" t="s">
        <v>74</v>
      </c>
      <c r="AY358" s="216" t="s">
        <v>128</v>
      </c>
    </row>
    <row r="359" spans="1:65" s="13" customFormat="1" ht="11.25">
      <c r="B359" s="196"/>
      <c r="C359" s="197"/>
      <c r="D359" s="194" t="s">
        <v>140</v>
      </c>
      <c r="E359" s="198" t="s">
        <v>21</v>
      </c>
      <c r="F359" s="199" t="s">
        <v>600</v>
      </c>
      <c r="G359" s="197"/>
      <c r="H359" s="198" t="s">
        <v>21</v>
      </c>
      <c r="I359" s="200"/>
      <c r="J359" s="197"/>
      <c r="K359" s="197"/>
      <c r="L359" s="201"/>
      <c r="M359" s="202"/>
      <c r="N359" s="203"/>
      <c r="O359" s="203"/>
      <c r="P359" s="203"/>
      <c r="Q359" s="203"/>
      <c r="R359" s="203"/>
      <c r="S359" s="203"/>
      <c r="T359" s="204"/>
      <c r="AT359" s="205" t="s">
        <v>140</v>
      </c>
      <c r="AU359" s="205" t="s">
        <v>84</v>
      </c>
      <c r="AV359" s="13" t="s">
        <v>82</v>
      </c>
      <c r="AW359" s="13" t="s">
        <v>35</v>
      </c>
      <c r="AX359" s="13" t="s">
        <v>74</v>
      </c>
      <c r="AY359" s="205" t="s">
        <v>128</v>
      </c>
    </row>
    <row r="360" spans="1:65" s="14" customFormat="1" ht="11.25">
      <c r="B360" s="206"/>
      <c r="C360" s="207"/>
      <c r="D360" s="194" t="s">
        <v>140</v>
      </c>
      <c r="E360" s="208" t="s">
        <v>21</v>
      </c>
      <c r="F360" s="209" t="s">
        <v>601</v>
      </c>
      <c r="G360" s="207"/>
      <c r="H360" s="210">
        <v>22.295000000000002</v>
      </c>
      <c r="I360" s="211"/>
      <c r="J360" s="207"/>
      <c r="K360" s="207"/>
      <c r="L360" s="212"/>
      <c r="M360" s="213"/>
      <c r="N360" s="214"/>
      <c r="O360" s="214"/>
      <c r="P360" s="214"/>
      <c r="Q360" s="214"/>
      <c r="R360" s="214"/>
      <c r="S360" s="214"/>
      <c r="T360" s="215"/>
      <c r="AT360" s="216" t="s">
        <v>140</v>
      </c>
      <c r="AU360" s="216" t="s">
        <v>84</v>
      </c>
      <c r="AV360" s="14" t="s">
        <v>84</v>
      </c>
      <c r="AW360" s="14" t="s">
        <v>35</v>
      </c>
      <c r="AX360" s="14" t="s">
        <v>74</v>
      </c>
      <c r="AY360" s="216" t="s">
        <v>128</v>
      </c>
    </row>
    <row r="361" spans="1:65" s="13" customFormat="1" ht="11.25">
      <c r="B361" s="196"/>
      <c r="C361" s="197"/>
      <c r="D361" s="194" t="s">
        <v>140</v>
      </c>
      <c r="E361" s="198" t="s">
        <v>21</v>
      </c>
      <c r="F361" s="199" t="s">
        <v>602</v>
      </c>
      <c r="G361" s="197"/>
      <c r="H361" s="198" t="s">
        <v>21</v>
      </c>
      <c r="I361" s="200"/>
      <c r="J361" s="197"/>
      <c r="K361" s="197"/>
      <c r="L361" s="201"/>
      <c r="M361" s="202"/>
      <c r="N361" s="203"/>
      <c r="O361" s="203"/>
      <c r="P361" s="203"/>
      <c r="Q361" s="203"/>
      <c r="R361" s="203"/>
      <c r="S361" s="203"/>
      <c r="T361" s="204"/>
      <c r="AT361" s="205" t="s">
        <v>140</v>
      </c>
      <c r="AU361" s="205" t="s">
        <v>84</v>
      </c>
      <c r="AV361" s="13" t="s">
        <v>82</v>
      </c>
      <c r="AW361" s="13" t="s">
        <v>35</v>
      </c>
      <c r="AX361" s="13" t="s">
        <v>74</v>
      </c>
      <c r="AY361" s="205" t="s">
        <v>128</v>
      </c>
    </row>
    <row r="362" spans="1:65" s="14" customFormat="1" ht="11.25">
      <c r="B362" s="206"/>
      <c r="C362" s="207"/>
      <c r="D362" s="194" t="s">
        <v>140</v>
      </c>
      <c r="E362" s="208" t="s">
        <v>21</v>
      </c>
      <c r="F362" s="209" t="s">
        <v>603</v>
      </c>
      <c r="G362" s="207"/>
      <c r="H362" s="210">
        <v>9.6039999999999992</v>
      </c>
      <c r="I362" s="211"/>
      <c r="J362" s="207"/>
      <c r="K362" s="207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140</v>
      </c>
      <c r="AU362" s="216" t="s">
        <v>84</v>
      </c>
      <c r="AV362" s="14" t="s">
        <v>84</v>
      </c>
      <c r="AW362" s="14" t="s">
        <v>35</v>
      </c>
      <c r="AX362" s="14" t="s">
        <v>74</v>
      </c>
      <c r="AY362" s="216" t="s">
        <v>128</v>
      </c>
    </row>
    <row r="363" spans="1:65" s="15" customFormat="1" ht="11.25">
      <c r="B363" s="217"/>
      <c r="C363" s="218"/>
      <c r="D363" s="194" t="s">
        <v>140</v>
      </c>
      <c r="E363" s="219" t="s">
        <v>21</v>
      </c>
      <c r="F363" s="220" t="s">
        <v>146</v>
      </c>
      <c r="G363" s="218"/>
      <c r="H363" s="221">
        <v>80.879000000000005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140</v>
      </c>
      <c r="AU363" s="227" t="s">
        <v>84</v>
      </c>
      <c r="AV363" s="15" t="s">
        <v>134</v>
      </c>
      <c r="AW363" s="15" t="s">
        <v>35</v>
      </c>
      <c r="AX363" s="15" t="s">
        <v>82</v>
      </c>
      <c r="AY363" s="227" t="s">
        <v>128</v>
      </c>
    </row>
    <row r="364" spans="1:65" s="2" customFormat="1" ht="24.2" customHeight="1">
      <c r="A364" s="36"/>
      <c r="B364" s="37"/>
      <c r="C364" s="176" t="s">
        <v>604</v>
      </c>
      <c r="D364" s="176" t="s">
        <v>130</v>
      </c>
      <c r="E364" s="177" t="s">
        <v>605</v>
      </c>
      <c r="F364" s="178" t="s">
        <v>606</v>
      </c>
      <c r="G364" s="179" t="s">
        <v>255</v>
      </c>
      <c r="H364" s="180">
        <v>92.108000000000004</v>
      </c>
      <c r="I364" s="181"/>
      <c r="J364" s="182">
        <f>ROUND(I364*H364,2)</f>
        <v>0</v>
      </c>
      <c r="K364" s="178" t="s">
        <v>133</v>
      </c>
      <c r="L364" s="41"/>
      <c r="M364" s="183" t="s">
        <v>21</v>
      </c>
      <c r="N364" s="184" t="s">
        <v>45</v>
      </c>
      <c r="O364" s="66"/>
      <c r="P364" s="185">
        <f>O364*H364</f>
        <v>0</v>
      </c>
      <c r="Q364" s="185">
        <v>6.0000000000000002E-5</v>
      </c>
      <c r="R364" s="185">
        <f>Q364*H364</f>
        <v>5.5264800000000003E-3</v>
      </c>
      <c r="S364" s="185">
        <v>0</v>
      </c>
      <c r="T364" s="186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7" t="s">
        <v>279</v>
      </c>
      <c r="AT364" s="187" t="s">
        <v>130</v>
      </c>
      <c r="AU364" s="187" t="s">
        <v>84</v>
      </c>
      <c r="AY364" s="19" t="s">
        <v>128</v>
      </c>
      <c r="BE364" s="188">
        <f>IF(N364="základní",J364,0)</f>
        <v>0</v>
      </c>
      <c r="BF364" s="188">
        <f>IF(N364="snížená",J364,0)</f>
        <v>0</v>
      </c>
      <c r="BG364" s="188">
        <f>IF(N364="zákl. přenesená",J364,0)</f>
        <v>0</v>
      </c>
      <c r="BH364" s="188">
        <f>IF(N364="sníž. přenesená",J364,0)</f>
        <v>0</v>
      </c>
      <c r="BI364" s="188">
        <f>IF(N364="nulová",J364,0)</f>
        <v>0</v>
      </c>
      <c r="BJ364" s="19" t="s">
        <v>82</v>
      </c>
      <c r="BK364" s="188">
        <f>ROUND(I364*H364,2)</f>
        <v>0</v>
      </c>
      <c r="BL364" s="19" t="s">
        <v>279</v>
      </c>
      <c r="BM364" s="187" t="s">
        <v>607</v>
      </c>
    </row>
    <row r="365" spans="1:65" s="2" customFormat="1" ht="11.25">
      <c r="A365" s="36"/>
      <c r="B365" s="37"/>
      <c r="C365" s="38"/>
      <c r="D365" s="189" t="s">
        <v>136</v>
      </c>
      <c r="E365" s="38"/>
      <c r="F365" s="190" t="s">
        <v>608</v>
      </c>
      <c r="G365" s="38"/>
      <c r="H365" s="38"/>
      <c r="I365" s="191"/>
      <c r="J365" s="38"/>
      <c r="K365" s="38"/>
      <c r="L365" s="41"/>
      <c r="M365" s="192"/>
      <c r="N365" s="193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136</v>
      </c>
      <c r="AU365" s="19" t="s">
        <v>84</v>
      </c>
    </row>
    <row r="366" spans="1:65" s="2" customFormat="1" ht="19.5">
      <c r="A366" s="36"/>
      <c r="B366" s="37"/>
      <c r="C366" s="38"/>
      <c r="D366" s="194" t="s">
        <v>138</v>
      </c>
      <c r="E366" s="38"/>
      <c r="F366" s="195" t="s">
        <v>139</v>
      </c>
      <c r="G366" s="38"/>
      <c r="H366" s="38"/>
      <c r="I366" s="191"/>
      <c r="J366" s="38"/>
      <c r="K366" s="38"/>
      <c r="L366" s="41"/>
      <c r="M366" s="192"/>
      <c r="N366" s="193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138</v>
      </c>
      <c r="AU366" s="19" t="s">
        <v>84</v>
      </c>
    </row>
    <row r="367" spans="1:65" s="13" customFormat="1" ht="22.5">
      <c r="B367" s="196"/>
      <c r="C367" s="197"/>
      <c r="D367" s="194" t="s">
        <v>140</v>
      </c>
      <c r="E367" s="198" t="s">
        <v>21</v>
      </c>
      <c r="F367" s="199" t="s">
        <v>609</v>
      </c>
      <c r="G367" s="197"/>
      <c r="H367" s="198" t="s">
        <v>21</v>
      </c>
      <c r="I367" s="200"/>
      <c r="J367" s="197"/>
      <c r="K367" s="197"/>
      <c r="L367" s="201"/>
      <c r="M367" s="202"/>
      <c r="N367" s="203"/>
      <c r="O367" s="203"/>
      <c r="P367" s="203"/>
      <c r="Q367" s="203"/>
      <c r="R367" s="203"/>
      <c r="S367" s="203"/>
      <c r="T367" s="204"/>
      <c r="AT367" s="205" t="s">
        <v>140</v>
      </c>
      <c r="AU367" s="205" t="s">
        <v>84</v>
      </c>
      <c r="AV367" s="13" t="s">
        <v>82</v>
      </c>
      <c r="AW367" s="13" t="s">
        <v>35</v>
      </c>
      <c r="AX367" s="13" t="s">
        <v>74</v>
      </c>
      <c r="AY367" s="205" t="s">
        <v>128</v>
      </c>
    </row>
    <row r="368" spans="1:65" s="14" customFormat="1" ht="11.25">
      <c r="B368" s="206"/>
      <c r="C368" s="207"/>
      <c r="D368" s="194" t="s">
        <v>140</v>
      </c>
      <c r="E368" s="208" t="s">
        <v>21</v>
      </c>
      <c r="F368" s="209" t="s">
        <v>610</v>
      </c>
      <c r="G368" s="207"/>
      <c r="H368" s="210">
        <v>5.6719999999999997</v>
      </c>
      <c r="I368" s="211"/>
      <c r="J368" s="207"/>
      <c r="K368" s="207"/>
      <c r="L368" s="212"/>
      <c r="M368" s="213"/>
      <c r="N368" s="214"/>
      <c r="O368" s="214"/>
      <c r="P368" s="214"/>
      <c r="Q368" s="214"/>
      <c r="R368" s="214"/>
      <c r="S368" s="214"/>
      <c r="T368" s="215"/>
      <c r="AT368" s="216" t="s">
        <v>140</v>
      </c>
      <c r="AU368" s="216" t="s">
        <v>84</v>
      </c>
      <c r="AV368" s="14" t="s">
        <v>84</v>
      </c>
      <c r="AW368" s="14" t="s">
        <v>35</v>
      </c>
      <c r="AX368" s="14" t="s">
        <v>74</v>
      </c>
      <c r="AY368" s="216" t="s">
        <v>128</v>
      </c>
    </row>
    <row r="369" spans="1:65" s="16" customFormat="1" ht="11.25">
      <c r="B369" s="231"/>
      <c r="C369" s="232"/>
      <c r="D369" s="194" t="s">
        <v>140</v>
      </c>
      <c r="E369" s="233" t="s">
        <v>21</v>
      </c>
      <c r="F369" s="234" t="s">
        <v>201</v>
      </c>
      <c r="G369" s="232"/>
      <c r="H369" s="235">
        <v>5.6719999999999997</v>
      </c>
      <c r="I369" s="236"/>
      <c r="J369" s="232"/>
      <c r="K369" s="232"/>
      <c r="L369" s="237"/>
      <c r="M369" s="238"/>
      <c r="N369" s="239"/>
      <c r="O369" s="239"/>
      <c r="P369" s="239"/>
      <c r="Q369" s="239"/>
      <c r="R369" s="239"/>
      <c r="S369" s="239"/>
      <c r="T369" s="240"/>
      <c r="AT369" s="241" t="s">
        <v>140</v>
      </c>
      <c r="AU369" s="241" t="s">
        <v>84</v>
      </c>
      <c r="AV369" s="16" t="s">
        <v>151</v>
      </c>
      <c r="AW369" s="16" t="s">
        <v>35</v>
      </c>
      <c r="AX369" s="16" t="s">
        <v>74</v>
      </c>
      <c r="AY369" s="241" t="s">
        <v>128</v>
      </c>
    </row>
    <row r="370" spans="1:65" s="13" customFormat="1" ht="11.25">
      <c r="B370" s="196"/>
      <c r="C370" s="197"/>
      <c r="D370" s="194" t="s">
        <v>140</v>
      </c>
      <c r="E370" s="198" t="s">
        <v>21</v>
      </c>
      <c r="F370" s="199" t="s">
        <v>595</v>
      </c>
      <c r="G370" s="197"/>
      <c r="H370" s="198" t="s">
        <v>21</v>
      </c>
      <c r="I370" s="200"/>
      <c r="J370" s="197"/>
      <c r="K370" s="197"/>
      <c r="L370" s="201"/>
      <c r="M370" s="202"/>
      <c r="N370" s="203"/>
      <c r="O370" s="203"/>
      <c r="P370" s="203"/>
      <c r="Q370" s="203"/>
      <c r="R370" s="203"/>
      <c r="S370" s="203"/>
      <c r="T370" s="204"/>
      <c r="AT370" s="205" t="s">
        <v>140</v>
      </c>
      <c r="AU370" s="205" t="s">
        <v>84</v>
      </c>
      <c r="AV370" s="13" t="s">
        <v>82</v>
      </c>
      <c r="AW370" s="13" t="s">
        <v>35</v>
      </c>
      <c r="AX370" s="13" t="s">
        <v>74</v>
      </c>
      <c r="AY370" s="205" t="s">
        <v>128</v>
      </c>
    </row>
    <row r="371" spans="1:65" s="13" customFormat="1" ht="11.25">
      <c r="B371" s="196"/>
      <c r="C371" s="197"/>
      <c r="D371" s="194" t="s">
        <v>140</v>
      </c>
      <c r="E371" s="198" t="s">
        <v>21</v>
      </c>
      <c r="F371" s="199" t="s">
        <v>611</v>
      </c>
      <c r="G371" s="197"/>
      <c r="H371" s="198" t="s">
        <v>21</v>
      </c>
      <c r="I371" s="200"/>
      <c r="J371" s="197"/>
      <c r="K371" s="197"/>
      <c r="L371" s="201"/>
      <c r="M371" s="202"/>
      <c r="N371" s="203"/>
      <c r="O371" s="203"/>
      <c r="P371" s="203"/>
      <c r="Q371" s="203"/>
      <c r="R371" s="203"/>
      <c r="S371" s="203"/>
      <c r="T371" s="204"/>
      <c r="AT371" s="205" t="s">
        <v>140</v>
      </c>
      <c r="AU371" s="205" t="s">
        <v>84</v>
      </c>
      <c r="AV371" s="13" t="s">
        <v>82</v>
      </c>
      <c r="AW371" s="13" t="s">
        <v>35</v>
      </c>
      <c r="AX371" s="13" t="s">
        <v>74</v>
      </c>
      <c r="AY371" s="205" t="s">
        <v>128</v>
      </c>
    </row>
    <row r="372" spans="1:65" s="14" customFormat="1" ht="11.25">
      <c r="B372" s="206"/>
      <c r="C372" s="207"/>
      <c r="D372" s="194" t="s">
        <v>140</v>
      </c>
      <c r="E372" s="208" t="s">
        <v>21</v>
      </c>
      <c r="F372" s="209" t="s">
        <v>612</v>
      </c>
      <c r="G372" s="207"/>
      <c r="H372" s="210">
        <v>8.8490000000000002</v>
      </c>
      <c r="I372" s="211"/>
      <c r="J372" s="207"/>
      <c r="K372" s="207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140</v>
      </c>
      <c r="AU372" s="216" t="s">
        <v>84</v>
      </c>
      <c r="AV372" s="14" t="s">
        <v>84</v>
      </c>
      <c r="AW372" s="14" t="s">
        <v>35</v>
      </c>
      <c r="AX372" s="14" t="s">
        <v>74</v>
      </c>
      <c r="AY372" s="216" t="s">
        <v>128</v>
      </c>
    </row>
    <row r="373" spans="1:65" s="13" customFormat="1" ht="11.25">
      <c r="B373" s="196"/>
      <c r="C373" s="197"/>
      <c r="D373" s="194" t="s">
        <v>140</v>
      </c>
      <c r="E373" s="198" t="s">
        <v>21</v>
      </c>
      <c r="F373" s="199" t="s">
        <v>598</v>
      </c>
      <c r="G373" s="197"/>
      <c r="H373" s="198" t="s">
        <v>21</v>
      </c>
      <c r="I373" s="200"/>
      <c r="J373" s="197"/>
      <c r="K373" s="197"/>
      <c r="L373" s="201"/>
      <c r="M373" s="202"/>
      <c r="N373" s="203"/>
      <c r="O373" s="203"/>
      <c r="P373" s="203"/>
      <c r="Q373" s="203"/>
      <c r="R373" s="203"/>
      <c r="S373" s="203"/>
      <c r="T373" s="204"/>
      <c r="AT373" s="205" t="s">
        <v>140</v>
      </c>
      <c r="AU373" s="205" t="s">
        <v>84</v>
      </c>
      <c r="AV373" s="13" t="s">
        <v>82</v>
      </c>
      <c r="AW373" s="13" t="s">
        <v>35</v>
      </c>
      <c r="AX373" s="13" t="s">
        <v>74</v>
      </c>
      <c r="AY373" s="205" t="s">
        <v>128</v>
      </c>
    </row>
    <row r="374" spans="1:65" s="14" customFormat="1" ht="11.25">
      <c r="B374" s="206"/>
      <c r="C374" s="207"/>
      <c r="D374" s="194" t="s">
        <v>140</v>
      </c>
      <c r="E374" s="208" t="s">
        <v>21</v>
      </c>
      <c r="F374" s="209" t="s">
        <v>613</v>
      </c>
      <c r="G374" s="207"/>
      <c r="H374" s="210">
        <v>42.600999999999999</v>
      </c>
      <c r="I374" s="211"/>
      <c r="J374" s="207"/>
      <c r="K374" s="207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140</v>
      </c>
      <c r="AU374" s="216" t="s">
        <v>84</v>
      </c>
      <c r="AV374" s="14" t="s">
        <v>84</v>
      </c>
      <c r="AW374" s="14" t="s">
        <v>35</v>
      </c>
      <c r="AX374" s="14" t="s">
        <v>74</v>
      </c>
      <c r="AY374" s="216" t="s">
        <v>128</v>
      </c>
    </row>
    <row r="375" spans="1:65" s="13" customFormat="1" ht="11.25">
      <c r="B375" s="196"/>
      <c r="C375" s="197"/>
      <c r="D375" s="194" t="s">
        <v>140</v>
      </c>
      <c r="E375" s="198" t="s">
        <v>21</v>
      </c>
      <c r="F375" s="199" t="s">
        <v>614</v>
      </c>
      <c r="G375" s="197"/>
      <c r="H375" s="198" t="s">
        <v>21</v>
      </c>
      <c r="I375" s="200"/>
      <c r="J375" s="197"/>
      <c r="K375" s="197"/>
      <c r="L375" s="201"/>
      <c r="M375" s="202"/>
      <c r="N375" s="203"/>
      <c r="O375" s="203"/>
      <c r="P375" s="203"/>
      <c r="Q375" s="203"/>
      <c r="R375" s="203"/>
      <c r="S375" s="203"/>
      <c r="T375" s="204"/>
      <c r="AT375" s="205" t="s">
        <v>140</v>
      </c>
      <c r="AU375" s="205" t="s">
        <v>84</v>
      </c>
      <c r="AV375" s="13" t="s">
        <v>82</v>
      </c>
      <c r="AW375" s="13" t="s">
        <v>35</v>
      </c>
      <c r="AX375" s="13" t="s">
        <v>74</v>
      </c>
      <c r="AY375" s="205" t="s">
        <v>128</v>
      </c>
    </row>
    <row r="376" spans="1:65" s="14" customFormat="1" ht="11.25">
      <c r="B376" s="206"/>
      <c r="C376" s="207"/>
      <c r="D376" s="194" t="s">
        <v>140</v>
      </c>
      <c r="E376" s="208" t="s">
        <v>21</v>
      </c>
      <c r="F376" s="209" t="s">
        <v>615</v>
      </c>
      <c r="G376" s="207"/>
      <c r="H376" s="210">
        <v>12.691000000000001</v>
      </c>
      <c r="I376" s="211"/>
      <c r="J376" s="207"/>
      <c r="K376" s="207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140</v>
      </c>
      <c r="AU376" s="216" t="s">
        <v>84</v>
      </c>
      <c r="AV376" s="14" t="s">
        <v>84</v>
      </c>
      <c r="AW376" s="14" t="s">
        <v>35</v>
      </c>
      <c r="AX376" s="14" t="s">
        <v>74</v>
      </c>
      <c r="AY376" s="216" t="s">
        <v>128</v>
      </c>
    </row>
    <row r="377" spans="1:65" s="14" customFormat="1" ht="11.25">
      <c r="B377" s="206"/>
      <c r="C377" s="207"/>
      <c r="D377" s="194" t="s">
        <v>140</v>
      </c>
      <c r="E377" s="208" t="s">
        <v>21</v>
      </c>
      <c r="F377" s="209" t="s">
        <v>616</v>
      </c>
      <c r="G377" s="207"/>
      <c r="H377" s="210">
        <v>9.6039999999999992</v>
      </c>
      <c r="I377" s="211"/>
      <c r="J377" s="207"/>
      <c r="K377" s="207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140</v>
      </c>
      <c r="AU377" s="216" t="s">
        <v>84</v>
      </c>
      <c r="AV377" s="14" t="s">
        <v>84</v>
      </c>
      <c r="AW377" s="14" t="s">
        <v>35</v>
      </c>
      <c r="AX377" s="14" t="s">
        <v>74</v>
      </c>
      <c r="AY377" s="216" t="s">
        <v>128</v>
      </c>
    </row>
    <row r="378" spans="1:65" s="13" customFormat="1" ht="11.25">
      <c r="B378" s="196"/>
      <c r="C378" s="197"/>
      <c r="D378" s="194" t="s">
        <v>140</v>
      </c>
      <c r="E378" s="198" t="s">
        <v>21</v>
      </c>
      <c r="F378" s="199" t="s">
        <v>602</v>
      </c>
      <c r="G378" s="197"/>
      <c r="H378" s="198" t="s">
        <v>21</v>
      </c>
      <c r="I378" s="200"/>
      <c r="J378" s="197"/>
      <c r="K378" s="197"/>
      <c r="L378" s="201"/>
      <c r="M378" s="202"/>
      <c r="N378" s="203"/>
      <c r="O378" s="203"/>
      <c r="P378" s="203"/>
      <c r="Q378" s="203"/>
      <c r="R378" s="203"/>
      <c r="S378" s="203"/>
      <c r="T378" s="204"/>
      <c r="AT378" s="205" t="s">
        <v>140</v>
      </c>
      <c r="AU378" s="205" t="s">
        <v>84</v>
      </c>
      <c r="AV378" s="13" t="s">
        <v>82</v>
      </c>
      <c r="AW378" s="13" t="s">
        <v>35</v>
      </c>
      <c r="AX378" s="13" t="s">
        <v>74</v>
      </c>
      <c r="AY378" s="205" t="s">
        <v>128</v>
      </c>
    </row>
    <row r="379" spans="1:65" s="14" customFormat="1" ht="11.25">
      <c r="B379" s="206"/>
      <c r="C379" s="207"/>
      <c r="D379" s="194" t="s">
        <v>140</v>
      </c>
      <c r="E379" s="208" t="s">
        <v>21</v>
      </c>
      <c r="F379" s="209" t="s">
        <v>615</v>
      </c>
      <c r="G379" s="207"/>
      <c r="H379" s="210">
        <v>12.691000000000001</v>
      </c>
      <c r="I379" s="211"/>
      <c r="J379" s="207"/>
      <c r="K379" s="207"/>
      <c r="L379" s="212"/>
      <c r="M379" s="213"/>
      <c r="N379" s="214"/>
      <c r="O379" s="214"/>
      <c r="P379" s="214"/>
      <c r="Q379" s="214"/>
      <c r="R379" s="214"/>
      <c r="S379" s="214"/>
      <c r="T379" s="215"/>
      <c r="AT379" s="216" t="s">
        <v>140</v>
      </c>
      <c r="AU379" s="216" t="s">
        <v>84</v>
      </c>
      <c r="AV379" s="14" t="s">
        <v>84</v>
      </c>
      <c r="AW379" s="14" t="s">
        <v>35</v>
      </c>
      <c r="AX379" s="14" t="s">
        <v>74</v>
      </c>
      <c r="AY379" s="216" t="s">
        <v>128</v>
      </c>
    </row>
    <row r="380" spans="1:65" s="16" customFormat="1" ht="11.25">
      <c r="B380" s="231"/>
      <c r="C380" s="232"/>
      <c r="D380" s="194" t="s">
        <v>140</v>
      </c>
      <c r="E380" s="233" t="s">
        <v>21</v>
      </c>
      <c r="F380" s="234" t="s">
        <v>201</v>
      </c>
      <c r="G380" s="232"/>
      <c r="H380" s="235">
        <v>86.436000000000007</v>
      </c>
      <c r="I380" s="236"/>
      <c r="J380" s="232"/>
      <c r="K380" s="232"/>
      <c r="L380" s="237"/>
      <c r="M380" s="238"/>
      <c r="N380" s="239"/>
      <c r="O380" s="239"/>
      <c r="P380" s="239"/>
      <c r="Q380" s="239"/>
      <c r="R380" s="239"/>
      <c r="S380" s="239"/>
      <c r="T380" s="240"/>
      <c r="AT380" s="241" t="s">
        <v>140</v>
      </c>
      <c r="AU380" s="241" t="s">
        <v>84</v>
      </c>
      <c r="AV380" s="16" t="s">
        <v>151</v>
      </c>
      <c r="AW380" s="16" t="s">
        <v>35</v>
      </c>
      <c r="AX380" s="16" t="s">
        <v>74</v>
      </c>
      <c r="AY380" s="241" t="s">
        <v>128</v>
      </c>
    </row>
    <row r="381" spans="1:65" s="15" customFormat="1" ht="11.25">
      <c r="B381" s="217"/>
      <c r="C381" s="218"/>
      <c r="D381" s="194" t="s">
        <v>140</v>
      </c>
      <c r="E381" s="219" t="s">
        <v>21</v>
      </c>
      <c r="F381" s="220" t="s">
        <v>146</v>
      </c>
      <c r="G381" s="218"/>
      <c r="H381" s="221">
        <v>92.108000000000004</v>
      </c>
      <c r="I381" s="222"/>
      <c r="J381" s="218"/>
      <c r="K381" s="218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140</v>
      </c>
      <c r="AU381" s="227" t="s">
        <v>84</v>
      </c>
      <c r="AV381" s="15" t="s">
        <v>134</v>
      </c>
      <c r="AW381" s="15" t="s">
        <v>35</v>
      </c>
      <c r="AX381" s="15" t="s">
        <v>82</v>
      </c>
      <c r="AY381" s="227" t="s">
        <v>128</v>
      </c>
    </row>
    <row r="382" spans="1:65" s="2" customFormat="1" ht="24.2" customHeight="1">
      <c r="A382" s="36"/>
      <c r="B382" s="37"/>
      <c r="C382" s="176" t="s">
        <v>617</v>
      </c>
      <c r="D382" s="176" t="s">
        <v>130</v>
      </c>
      <c r="E382" s="177" t="s">
        <v>618</v>
      </c>
      <c r="F382" s="178" t="s">
        <v>619</v>
      </c>
      <c r="G382" s="179" t="s">
        <v>255</v>
      </c>
      <c r="H382" s="180">
        <v>58.704999999999998</v>
      </c>
      <c r="I382" s="181"/>
      <c r="J382" s="182">
        <f>ROUND(I382*H382,2)</f>
        <v>0</v>
      </c>
      <c r="K382" s="178" t="s">
        <v>133</v>
      </c>
      <c r="L382" s="41"/>
      <c r="M382" s="183" t="s">
        <v>21</v>
      </c>
      <c r="N382" s="184" t="s">
        <v>45</v>
      </c>
      <c r="O382" s="66"/>
      <c r="P382" s="185">
        <f>O382*H382</f>
        <v>0</v>
      </c>
      <c r="Q382" s="185">
        <v>6.0000000000000002E-5</v>
      </c>
      <c r="R382" s="185">
        <f>Q382*H382</f>
        <v>3.5222999999999999E-3</v>
      </c>
      <c r="S382" s="185">
        <v>0</v>
      </c>
      <c r="T382" s="186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87" t="s">
        <v>279</v>
      </c>
      <c r="AT382" s="187" t="s">
        <v>130</v>
      </c>
      <c r="AU382" s="187" t="s">
        <v>84</v>
      </c>
      <c r="AY382" s="19" t="s">
        <v>128</v>
      </c>
      <c r="BE382" s="188">
        <f>IF(N382="základní",J382,0)</f>
        <v>0</v>
      </c>
      <c r="BF382" s="188">
        <f>IF(N382="snížená",J382,0)</f>
        <v>0</v>
      </c>
      <c r="BG382" s="188">
        <f>IF(N382="zákl. přenesená",J382,0)</f>
        <v>0</v>
      </c>
      <c r="BH382" s="188">
        <f>IF(N382="sníž. přenesená",J382,0)</f>
        <v>0</v>
      </c>
      <c r="BI382" s="188">
        <f>IF(N382="nulová",J382,0)</f>
        <v>0</v>
      </c>
      <c r="BJ382" s="19" t="s">
        <v>82</v>
      </c>
      <c r="BK382" s="188">
        <f>ROUND(I382*H382,2)</f>
        <v>0</v>
      </c>
      <c r="BL382" s="19" t="s">
        <v>279</v>
      </c>
      <c r="BM382" s="187" t="s">
        <v>620</v>
      </c>
    </row>
    <row r="383" spans="1:65" s="2" customFormat="1" ht="11.25">
      <c r="A383" s="36"/>
      <c r="B383" s="37"/>
      <c r="C383" s="38"/>
      <c r="D383" s="189" t="s">
        <v>136</v>
      </c>
      <c r="E383" s="38"/>
      <c r="F383" s="190" t="s">
        <v>621</v>
      </c>
      <c r="G383" s="38"/>
      <c r="H383" s="38"/>
      <c r="I383" s="191"/>
      <c r="J383" s="38"/>
      <c r="K383" s="38"/>
      <c r="L383" s="41"/>
      <c r="M383" s="192"/>
      <c r="N383" s="193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136</v>
      </c>
      <c r="AU383" s="19" t="s">
        <v>84</v>
      </c>
    </row>
    <row r="384" spans="1:65" s="2" customFormat="1" ht="19.5">
      <c r="A384" s="36"/>
      <c r="B384" s="37"/>
      <c r="C384" s="38"/>
      <c r="D384" s="194" t="s">
        <v>138</v>
      </c>
      <c r="E384" s="38"/>
      <c r="F384" s="195" t="s">
        <v>139</v>
      </c>
      <c r="G384" s="38"/>
      <c r="H384" s="38"/>
      <c r="I384" s="191"/>
      <c r="J384" s="38"/>
      <c r="K384" s="38"/>
      <c r="L384" s="41"/>
      <c r="M384" s="192"/>
      <c r="N384" s="193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138</v>
      </c>
      <c r="AU384" s="19" t="s">
        <v>84</v>
      </c>
    </row>
    <row r="385" spans="1:65" s="13" customFormat="1" ht="22.5">
      <c r="B385" s="196"/>
      <c r="C385" s="197"/>
      <c r="D385" s="194" t="s">
        <v>140</v>
      </c>
      <c r="E385" s="198" t="s">
        <v>21</v>
      </c>
      <c r="F385" s="199" t="s">
        <v>622</v>
      </c>
      <c r="G385" s="197"/>
      <c r="H385" s="198" t="s">
        <v>21</v>
      </c>
      <c r="I385" s="200"/>
      <c r="J385" s="197"/>
      <c r="K385" s="197"/>
      <c r="L385" s="201"/>
      <c r="M385" s="202"/>
      <c r="N385" s="203"/>
      <c r="O385" s="203"/>
      <c r="P385" s="203"/>
      <c r="Q385" s="203"/>
      <c r="R385" s="203"/>
      <c r="S385" s="203"/>
      <c r="T385" s="204"/>
      <c r="AT385" s="205" t="s">
        <v>140</v>
      </c>
      <c r="AU385" s="205" t="s">
        <v>84</v>
      </c>
      <c r="AV385" s="13" t="s">
        <v>82</v>
      </c>
      <c r="AW385" s="13" t="s">
        <v>35</v>
      </c>
      <c r="AX385" s="13" t="s">
        <v>74</v>
      </c>
      <c r="AY385" s="205" t="s">
        <v>128</v>
      </c>
    </row>
    <row r="386" spans="1:65" s="14" customFormat="1" ht="11.25">
      <c r="B386" s="206"/>
      <c r="C386" s="207"/>
      <c r="D386" s="194" t="s">
        <v>140</v>
      </c>
      <c r="E386" s="208" t="s">
        <v>21</v>
      </c>
      <c r="F386" s="209" t="s">
        <v>623</v>
      </c>
      <c r="G386" s="207"/>
      <c r="H386" s="210">
        <v>58.704999999999998</v>
      </c>
      <c r="I386" s="211"/>
      <c r="J386" s="207"/>
      <c r="K386" s="207"/>
      <c r="L386" s="212"/>
      <c r="M386" s="213"/>
      <c r="N386" s="214"/>
      <c r="O386" s="214"/>
      <c r="P386" s="214"/>
      <c r="Q386" s="214"/>
      <c r="R386" s="214"/>
      <c r="S386" s="214"/>
      <c r="T386" s="215"/>
      <c r="AT386" s="216" t="s">
        <v>140</v>
      </c>
      <c r="AU386" s="216" t="s">
        <v>84</v>
      </c>
      <c r="AV386" s="14" t="s">
        <v>84</v>
      </c>
      <c r="AW386" s="14" t="s">
        <v>35</v>
      </c>
      <c r="AX386" s="14" t="s">
        <v>74</v>
      </c>
      <c r="AY386" s="216" t="s">
        <v>128</v>
      </c>
    </row>
    <row r="387" spans="1:65" s="15" customFormat="1" ht="11.25">
      <c r="B387" s="217"/>
      <c r="C387" s="218"/>
      <c r="D387" s="194" t="s">
        <v>140</v>
      </c>
      <c r="E387" s="219" t="s">
        <v>21</v>
      </c>
      <c r="F387" s="220" t="s">
        <v>146</v>
      </c>
      <c r="G387" s="218"/>
      <c r="H387" s="221">
        <v>58.704999999999998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140</v>
      </c>
      <c r="AU387" s="227" t="s">
        <v>84</v>
      </c>
      <c r="AV387" s="15" t="s">
        <v>134</v>
      </c>
      <c r="AW387" s="15" t="s">
        <v>35</v>
      </c>
      <c r="AX387" s="15" t="s">
        <v>82</v>
      </c>
      <c r="AY387" s="227" t="s">
        <v>128</v>
      </c>
    </row>
    <row r="388" spans="1:65" s="2" customFormat="1" ht="24.2" customHeight="1">
      <c r="A388" s="36"/>
      <c r="B388" s="37"/>
      <c r="C388" s="176" t="s">
        <v>624</v>
      </c>
      <c r="D388" s="176" t="s">
        <v>130</v>
      </c>
      <c r="E388" s="177" t="s">
        <v>625</v>
      </c>
      <c r="F388" s="178" t="s">
        <v>626</v>
      </c>
      <c r="G388" s="179" t="s">
        <v>255</v>
      </c>
      <c r="H388" s="180">
        <v>42.531999999999996</v>
      </c>
      <c r="I388" s="181"/>
      <c r="J388" s="182">
        <f>ROUND(I388*H388,2)</f>
        <v>0</v>
      </c>
      <c r="K388" s="178" t="s">
        <v>133</v>
      </c>
      <c r="L388" s="41"/>
      <c r="M388" s="183" t="s">
        <v>21</v>
      </c>
      <c r="N388" s="184" t="s">
        <v>45</v>
      </c>
      <c r="O388" s="66"/>
      <c r="P388" s="185">
        <f>O388*H388</f>
        <v>0</v>
      </c>
      <c r="Q388" s="185">
        <v>5.0000000000000002E-5</v>
      </c>
      <c r="R388" s="185">
        <f>Q388*H388</f>
        <v>2.1265999999999998E-3</v>
      </c>
      <c r="S388" s="185">
        <v>0</v>
      </c>
      <c r="T388" s="186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7" t="s">
        <v>279</v>
      </c>
      <c r="AT388" s="187" t="s">
        <v>130</v>
      </c>
      <c r="AU388" s="187" t="s">
        <v>84</v>
      </c>
      <c r="AY388" s="19" t="s">
        <v>128</v>
      </c>
      <c r="BE388" s="188">
        <f>IF(N388="základní",J388,0)</f>
        <v>0</v>
      </c>
      <c r="BF388" s="188">
        <f>IF(N388="snížená",J388,0)</f>
        <v>0</v>
      </c>
      <c r="BG388" s="188">
        <f>IF(N388="zákl. přenesená",J388,0)</f>
        <v>0</v>
      </c>
      <c r="BH388" s="188">
        <f>IF(N388="sníž. přenesená",J388,0)</f>
        <v>0</v>
      </c>
      <c r="BI388" s="188">
        <f>IF(N388="nulová",J388,0)</f>
        <v>0</v>
      </c>
      <c r="BJ388" s="19" t="s">
        <v>82</v>
      </c>
      <c r="BK388" s="188">
        <f>ROUND(I388*H388,2)</f>
        <v>0</v>
      </c>
      <c r="BL388" s="19" t="s">
        <v>279</v>
      </c>
      <c r="BM388" s="187" t="s">
        <v>627</v>
      </c>
    </row>
    <row r="389" spans="1:65" s="2" customFormat="1" ht="11.25">
      <c r="A389" s="36"/>
      <c r="B389" s="37"/>
      <c r="C389" s="38"/>
      <c r="D389" s="189" t="s">
        <v>136</v>
      </c>
      <c r="E389" s="38"/>
      <c r="F389" s="190" t="s">
        <v>628</v>
      </c>
      <c r="G389" s="38"/>
      <c r="H389" s="38"/>
      <c r="I389" s="191"/>
      <c r="J389" s="38"/>
      <c r="K389" s="38"/>
      <c r="L389" s="41"/>
      <c r="M389" s="192"/>
      <c r="N389" s="193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136</v>
      </c>
      <c r="AU389" s="19" t="s">
        <v>84</v>
      </c>
    </row>
    <row r="390" spans="1:65" s="2" customFormat="1" ht="19.5">
      <c r="A390" s="36"/>
      <c r="B390" s="37"/>
      <c r="C390" s="38"/>
      <c r="D390" s="194" t="s">
        <v>138</v>
      </c>
      <c r="E390" s="38"/>
      <c r="F390" s="195" t="s">
        <v>139</v>
      </c>
      <c r="G390" s="38"/>
      <c r="H390" s="38"/>
      <c r="I390" s="191"/>
      <c r="J390" s="38"/>
      <c r="K390" s="38"/>
      <c r="L390" s="41"/>
      <c r="M390" s="192"/>
      <c r="N390" s="193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138</v>
      </c>
      <c r="AU390" s="19" t="s">
        <v>84</v>
      </c>
    </row>
    <row r="391" spans="1:65" s="13" customFormat="1" ht="11.25">
      <c r="B391" s="196"/>
      <c r="C391" s="197"/>
      <c r="D391" s="194" t="s">
        <v>140</v>
      </c>
      <c r="E391" s="198" t="s">
        <v>21</v>
      </c>
      <c r="F391" s="199" t="s">
        <v>595</v>
      </c>
      <c r="G391" s="197"/>
      <c r="H391" s="198" t="s">
        <v>21</v>
      </c>
      <c r="I391" s="200"/>
      <c r="J391" s="197"/>
      <c r="K391" s="197"/>
      <c r="L391" s="201"/>
      <c r="M391" s="202"/>
      <c r="N391" s="203"/>
      <c r="O391" s="203"/>
      <c r="P391" s="203"/>
      <c r="Q391" s="203"/>
      <c r="R391" s="203"/>
      <c r="S391" s="203"/>
      <c r="T391" s="204"/>
      <c r="AT391" s="205" t="s">
        <v>140</v>
      </c>
      <c r="AU391" s="205" t="s">
        <v>84</v>
      </c>
      <c r="AV391" s="13" t="s">
        <v>82</v>
      </c>
      <c r="AW391" s="13" t="s">
        <v>35</v>
      </c>
      <c r="AX391" s="13" t="s">
        <v>74</v>
      </c>
      <c r="AY391" s="205" t="s">
        <v>128</v>
      </c>
    </row>
    <row r="392" spans="1:65" s="13" customFormat="1" ht="11.25">
      <c r="B392" s="196"/>
      <c r="C392" s="197"/>
      <c r="D392" s="194" t="s">
        <v>140</v>
      </c>
      <c r="E392" s="198" t="s">
        <v>21</v>
      </c>
      <c r="F392" s="199" t="s">
        <v>611</v>
      </c>
      <c r="G392" s="197"/>
      <c r="H392" s="198" t="s">
        <v>21</v>
      </c>
      <c r="I392" s="200"/>
      <c r="J392" s="197"/>
      <c r="K392" s="197"/>
      <c r="L392" s="201"/>
      <c r="M392" s="202"/>
      <c r="N392" s="203"/>
      <c r="O392" s="203"/>
      <c r="P392" s="203"/>
      <c r="Q392" s="203"/>
      <c r="R392" s="203"/>
      <c r="S392" s="203"/>
      <c r="T392" s="204"/>
      <c r="AT392" s="205" t="s">
        <v>140</v>
      </c>
      <c r="AU392" s="205" t="s">
        <v>84</v>
      </c>
      <c r="AV392" s="13" t="s">
        <v>82</v>
      </c>
      <c r="AW392" s="13" t="s">
        <v>35</v>
      </c>
      <c r="AX392" s="13" t="s">
        <v>74</v>
      </c>
      <c r="AY392" s="205" t="s">
        <v>128</v>
      </c>
    </row>
    <row r="393" spans="1:65" s="14" customFormat="1" ht="11.25">
      <c r="B393" s="206"/>
      <c r="C393" s="207"/>
      <c r="D393" s="194" t="s">
        <v>140</v>
      </c>
      <c r="E393" s="208" t="s">
        <v>21</v>
      </c>
      <c r="F393" s="209" t="s">
        <v>629</v>
      </c>
      <c r="G393" s="207"/>
      <c r="H393" s="210">
        <v>42.531999999999996</v>
      </c>
      <c r="I393" s="211"/>
      <c r="J393" s="207"/>
      <c r="K393" s="207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140</v>
      </c>
      <c r="AU393" s="216" t="s">
        <v>84</v>
      </c>
      <c r="AV393" s="14" t="s">
        <v>84</v>
      </c>
      <c r="AW393" s="14" t="s">
        <v>35</v>
      </c>
      <c r="AX393" s="14" t="s">
        <v>74</v>
      </c>
      <c r="AY393" s="216" t="s">
        <v>128</v>
      </c>
    </row>
    <row r="394" spans="1:65" s="15" customFormat="1" ht="11.25">
      <c r="B394" s="217"/>
      <c r="C394" s="218"/>
      <c r="D394" s="194" t="s">
        <v>140</v>
      </c>
      <c r="E394" s="219" t="s">
        <v>21</v>
      </c>
      <c r="F394" s="220" t="s">
        <v>146</v>
      </c>
      <c r="G394" s="218"/>
      <c r="H394" s="221">
        <v>42.531999999999996</v>
      </c>
      <c r="I394" s="222"/>
      <c r="J394" s="218"/>
      <c r="K394" s="218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140</v>
      </c>
      <c r="AU394" s="227" t="s">
        <v>84</v>
      </c>
      <c r="AV394" s="15" t="s">
        <v>134</v>
      </c>
      <c r="AW394" s="15" t="s">
        <v>35</v>
      </c>
      <c r="AX394" s="15" t="s">
        <v>82</v>
      </c>
      <c r="AY394" s="227" t="s">
        <v>128</v>
      </c>
    </row>
    <row r="395" spans="1:65" s="2" customFormat="1" ht="21.75" customHeight="1">
      <c r="A395" s="36"/>
      <c r="B395" s="37"/>
      <c r="C395" s="242" t="s">
        <v>630</v>
      </c>
      <c r="D395" s="242" t="s">
        <v>252</v>
      </c>
      <c r="E395" s="243" t="s">
        <v>631</v>
      </c>
      <c r="F395" s="244" t="s">
        <v>632</v>
      </c>
      <c r="G395" s="245" t="s">
        <v>314</v>
      </c>
      <c r="H395" s="246">
        <v>6.8000000000000005E-2</v>
      </c>
      <c r="I395" s="247"/>
      <c r="J395" s="248">
        <f>ROUND(I395*H395,2)</f>
        <v>0</v>
      </c>
      <c r="K395" s="244" t="s">
        <v>133</v>
      </c>
      <c r="L395" s="249"/>
      <c r="M395" s="250" t="s">
        <v>21</v>
      </c>
      <c r="N395" s="251" t="s">
        <v>45</v>
      </c>
      <c r="O395" s="66"/>
      <c r="P395" s="185">
        <f>O395*H395</f>
        <v>0</v>
      </c>
      <c r="Q395" s="185">
        <v>1</v>
      </c>
      <c r="R395" s="185">
        <f>Q395*H395</f>
        <v>6.8000000000000005E-2</v>
      </c>
      <c r="S395" s="185">
        <v>0</v>
      </c>
      <c r="T395" s="186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87" t="s">
        <v>633</v>
      </c>
      <c r="AT395" s="187" t="s">
        <v>252</v>
      </c>
      <c r="AU395" s="187" t="s">
        <v>84</v>
      </c>
      <c r="AY395" s="19" t="s">
        <v>128</v>
      </c>
      <c r="BE395" s="188">
        <f>IF(N395="základní",J395,0)</f>
        <v>0</v>
      </c>
      <c r="BF395" s="188">
        <f>IF(N395="snížená",J395,0)</f>
        <v>0</v>
      </c>
      <c r="BG395" s="188">
        <f>IF(N395="zákl. přenesená",J395,0)</f>
        <v>0</v>
      </c>
      <c r="BH395" s="188">
        <f>IF(N395="sníž. přenesená",J395,0)</f>
        <v>0</v>
      </c>
      <c r="BI395" s="188">
        <f>IF(N395="nulová",J395,0)</f>
        <v>0</v>
      </c>
      <c r="BJ395" s="19" t="s">
        <v>82</v>
      </c>
      <c r="BK395" s="188">
        <f>ROUND(I395*H395,2)</f>
        <v>0</v>
      </c>
      <c r="BL395" s="19" t="s">
        <v>633</v>
      </c>
      <c r="BM395" s="187" t="s">
        <v>634</v>
      </c>
    </row>
    <row r="396" spans="1:65" s="2" customFormat="1" ht="19.5">
      <c r="A396" s="36"/>
      <c r="B396" s="37"/>
      <c r="C396" s="38"/>
      <c r="D396" s="194" t="s">
        <v>138</v>
      </c>
      <c r="E396" s="38"/>
      <c r="F396" s="195" t="s">
        <v>139</v>
      </c>
      <c r="G396" s="38"/>
      <c r="H396" s="38"/>
      <c r="I396" s="191"/>
      <c r="J396" s="38"/>
      <c r="K396" s="38"/>
      <c r="L396" s="41"/>
      <c r="M396" s="192"/>
      <c r="N396" s="193"/>
      <c r="O396" s="66"/>
      <c r="P396" s="66"/>
      <c r="Q396" s="66"/>
      <c r="R396" s="66"/>
      <c r="S396" s="66"/>
      <c r="T396" s="67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9" t="s">
        <v>138</v>
      </c>
      <c r="AU396" s="19" t="s">
        <v>84</v>
      </c>
    </row>
    <row r="397" spans="1:65" s="13" customFormat="1" ht="11.25">
      <c r="B397" s="196"/>
      <c r="C397" s="197"/>
      <c r="D397" s="194" t="s">
        <v>140</v>
      </c>
      <c r="E397" s="198" t="s">
        <v>21</v>
      </c>
      <c r="F397" s="199" t="s">
        <v>635</v>
      </c>
      <c r="G397" s="197"/>
      <c r="H397" s="198" t="s">
        <v>21</v>
      </c>
      <c r="I397" s="200"/>
      <c r="J397" s="197"/>
      <c r="K397" s="197"/>
      <c r="L397" s="201"/>
      <c r="M397" s="202"/>
      <c r="N397" s="203"/>
      <c r="O397" s="203"/>
      <c r="P397" s="203"/>
      <c r="Q397" s="203"/>
      <c r="R397" s="203"/>
      <c r="S397" s="203"/>
      <c r="T397" s="204"/>
      <c r="AT397" s="205" t="s">
        <v>140</v>
      </c>
      <c r="AU397" s="205" t="s">
        <v>84</v>
      </c>
      <c r="AV397" s="13" t="s">
        <v>82</v>
      </c>
      <c r="AW397" s="13" t="s">
        <v>35</v>
      </c>
      <c r="AX397" s="13" t="s">
        <v>74</v>
      </c>
      <c r="AY397" s="205" t="s">
        <v>128</v>
      </c>
    </row>
    <row r="398" spans="1:65" s="13" customFormat="1" ht="11.25">
      <c r="B398" s="196"/>
      <c r="C398" s="197"/>
      <c r="D398" s="194" t="s">
        <v>140</v>
      </c>
      <c r="E398" s="198" t="s">
        <v>21</v>
      </c>
      <c r="F398" s="199" t="s">
        <v>636</v>
      </c>
      <c r="G398" s="197"/>
      <c r="H398" s="198" t="s">
        <v>21</v>
      </c>
      <c r="I398" s="200"/>
      <c r="J398" s="197"/>
      <c r="K398" s="197"/>
      <c r="L398" s="201"/>
      <c r="M398" s="202"/>
      <c r="N398" s="203"/>
      <c r="O398" s="203"/>
      <c r="P398" s="203"/>
      <c r="Q398" s="203"/>
      <c r="R398" s="203"/>
      <c r="S398" s="203"/>
      <c r="T398" s="204"/>
      <c r="AT398" s="205" t="s">
        <v>140</v>
      </c>
      <c r="AU398" s="205" t="s">
        <v>84</v>
      </c>
      <c r="AV398" s="13" t="s">
        <v>82</v>
      </c>
      <c r="AW398" s="13" t="s">
        <v>35</v>
      </c>
      <c r="AX398" s="13" t="s">
        <v>74</v>
      </c>
      <c r="AY398" s="205" t="s">
        <v>128</v>
      </c>
    </row>
    <row r="399" spans="1:65" s="14" customFormat="1" ht="11.25">
      <c r="B399" s="206"/>
      <c r="C399" s="207"/>
      <c r="D399" s="194" t="s">
        <v>140</v>
      </c>
      <c r="E399" s="208" t="s">
        <v>21</v>
      </c>
      <c r="F399" s="209" t="s">
        <v>637</v>
      </c>
      <c r="G399" s="207"/>
      <c r="H399" s="210">
        <v>6.0000000000000001E-3</v>
      </c>
      <c r="I399" s="211"/>
      <c r="J399" s="207"/>
      <c r="K399" s="207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140</v>
      </c>
      <c r="AU399" s="216" t="s">
        <v>84</v>
      </c>
      <c r="AV399" s="14" t="s">
        <v>84</v>
      </c>
      <c r="AW399" s="14" t="s">
        <v>35</v>
      </c>
      <c r="AX399" s="14" t="s">
        <v>74</v>
      </c>
      <c r="AY399" s="216" t="s">
        <v>128</v>
      </c>
    </row>
    <row r="400" spans="1:65" s="13" customFormat="1" ht="11.25">
      <c r="B400" s="196"/>
      <c r="C400" s="197"/>
      <c r="D400" s="194" t="s">
        <v>140</v>
      </c>
      <c r="E400" s="198" t="s">
        <v>21</v>
      </c>
      <c r="F400" s="199" t="s">
        <v>638</v>
      </c>
      <c r="G400" s="197"/>
      <c r="H400" s="198" t="s">
        <v>21</v>
      </c>
      <c r="I400" s="200"/>
      <c r="J400" s="197"/>
      <c r="K400" s="197"/>
      <c r="L400" s="201"/>
      <c r="M400" s="202"/>
      <c r="N400" s="203"/>
      <c r="O400" s="203"/>
      <c r="P400" s="203"/>
      <c r="Q400" s="203"/>
      <c r="R400" s="203"/>
      <c r="S400" s="203"/>
      <c r="T400" s="204"/>
      <c r="AT400" s="205" t="s">
        <v>140</v>
      </c>
      <c r="AU400" s="205" t="s">
        <v>84</v>
      </c>
      <c r="AV400" s="13" t="s">
        <v>82</v>
      </c>
      <c r="AW400" s="13" t="s">
        <v>35</v>
      </c>
      <c r="AX400" s="13" t="s">
        <v>74</v>
      </c>
      <c r="AY400" s="205" t="s">
        <v>128</v>
      </c>
    </row>
    <row r="401" spans="1:65" s="14" customFormat="1" ht="11.25">
      <c r="B401" s="206"/>
      <c r="C401" s="207"/>
      <c r="D401" s="194" t="s">
        <v>140</v>
      </c>
      <c r="E401" s="208" t="s">
        <v>21</v>
      </c>
      <c r="F401" s="209" t="s">
        <v>639</v>
      </c>
      <c r="G401" s="207"/>
      <c r="H401" s="210">
        <v>6.2E-2</v>
      </c>
      <c r="I401" s="211"/>
      <c r="J401" s="207"/>
      <c r="K401" s="207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140</v>
      </c>
      <c r="AU401" s="216" t="s">
        <v>84</v>
      </c>
      <c r="AV401" s="14" t="s">
        <v>84</v>
      </c>
      <c r="AW401" s="14" t="s">
        <v>35</v>
      </c>
      <c r="AX401" s="14" t="s">
        <v>74</v>
      </c>
      <c r="AY401" s="216" t="s">
        <v>128</v>
      </c>
    </row>
    <row r="402" spans="1:65" s="15" customFormat="1" ht="11.25">
      <c r="B402" s="217"/>
      <c r="C402" s="218"/>
      <c r="D402" s="194" t="s">
        <v>140</v>
      </c>
      <c r="E402" s="219" t="s">
        <v>21</v>
      </c>
      <c r="F402" s="220" t="s">
        <v>146</v>
      </c>
      <c r="G402" s="218"/>
      <c r="H402" s="221">
        <v>6.8000000000000005E-2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140</v>
      </c>
      <c r="AU402" s="227" t="s">
        <v>84</v>
      </c>
      <c r="AV402" s="15" t="s">
        <v>134</v>
      </c>
      <c r="AW402" s="15" t="s">
        <v>35</v>
      </c>
      <c r="AX402" s="15" t="s">
        <v>82</v>
      </c>
      <c r="AY402" s="227" t="s">
        <v>128</v>
      </c>
    </row>
    <row r="403" spans="1:65" s="2" customFormat="1" ht="24.2" customHeight="1">
      <c r="A403" s="36"/>
      <c r="B403" s="37"/>
      <c r="C403" s="242" t="s">
        <v>640</v>
      </c>
      <c r="D403" s="242" t="s">
        <v>252</v>
      </c>
      <c r="E403" s="243" t="s">
        <v>641</v>
      </c>
      <c r="F403" s="244" t="s">
        <v>642</v>
      </c>
      <c r="G403" s="245" t="s">
        <v>314</v>
      </c>
      <c r="H403" s="246">
        <v>0.219</v>
      </c>
      <c r="I403" s="247"/>
      <c r="J403" s="248">
        <f>ROUND(I403*H403,2)</f>
        <v>0</v>
      </c>
      <c r="K403" s="244" t="s">
        <v>133</v>
      </c>
      <c r="L403" s="249"/>
      <c r="M403" s="250" t="s">
        <v>21</v>
      </c>
      <c r="N403" s="251" t="s">
        <v>45</v>
      </c>
      <c r="O403" s="66"/>
      <c r="P403" s="185">
        <f>O403*H403</f>
        <v>0</v>
      </c>
      <c r="Q403" s="185">
        <v>1</v>
      </c>
      <c r="R403" s="185">
        <f>Q403*H403</f>
        <v>0.219</v>
      </c>
      <c r="S403" s="185">
        <v>0</v>
      </c>
      <c r="T403" s="186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87" t="s">
        <v>633</v>
      </c>
      <c r="AT403" s="187" t="s">
        <v>252</v>
      </c>
      <c r="AU403" s="187" t="s">
        <v>84</v>
      </c>
      <c r="AY403" s="19" t="s">
        <v>128</v>
      </c>
      <c r="BE403" s="188">
        <f>IF(N403="základní",J403,0)</f>
        <v>0</v>
      </c>
      <c r="BF403" s="188">
        <f>IF(N403="snížená",J403,0)</f>
        <v>0</v>
      </c>
      <c r="BG403" s="188">
        <f>IF(N403="zákl. přenesená",J403,0)</f>
        <v>0</v>
      </c>
      <c r="BH403" s="188">
        <f>IF(N403="sníž. přenesená",J403,0)</f>
        <v>0</v>
      </c>
      <c r="BI403" s="188">
        <f>IF(N403="nulová",J403,0)</f>
        <v>0</v>
      </c>
      <c r="BJ403" s="19" t="s">
        <v>82</v>
      </c>
      <c r="BK403" s="188">
        <f>ROUND(I403*H403,2)</f>
        <v>0</v>
      </c>
      <c r="BL403" s="19" t="s">
        <v>633</v>
      </c>
      <c r="BM403" s="187" t="s">
        <v>643</v>
      </c>
    </row>
    <row r="404" spans="1:65" s="2" customFormat="1" ht="19.5">
      <c r="A404" s="36"/>
      <c r="B404" s="37"/>
      <c r="C404" s="38"/>
      <c r="D404" s="194" t="s">
        <v>138</v>
      </c>
      <c r="E404" s="38"/>
      <c r="F404" s="195" t="s">
        <v>139</v>
      </c>
      <c r="G404" s="38"/>
      <c r="H404" s="38"/>
      <c r="I404" s="191"/>
      <c r="J404" s="38"/>
      <c r="K404" s="38"/>
      <c r="L404" s="41"/>
      <c r="M404" s="192"/>
      <c r="N404" s="193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138</v>
      </c>
      <c r="AU404" s="19" t="s">
        <v>84</v>
      </c>
    </row>
    <row r="405" spans="1:65" s="13" customFormat="1" ht="11.25">
      <c r="B405" s="196"/>
      <c r="C405" s="197"/>
      <c r="D405" s="194" t="s">
        <v>140</v>
      </c>
      <c r="E405" s="198" t="s">
        <v>21</v>
      </c>
      <c r="F405" s="199" t="s">
        <v>644</v>
      </c>
      <c r="G405" s="197"/>
      <c r="H405" s="198" t="s">
        <v>21</v>
      </c>
      <c r="I405" s="200"/>
      <c r="J405" s="197"/>
      <c r="K405" s="197"/>
      <c r="L405" s="201"/>
      <c r="M405" s="202"/>
      <c r="N405" s="203"/>
      <c r="O405" s="203"/>
      <c r="P405" s="203"/>
      <c r="Q405" s="203"/>
      <c r="R405" s="203"/>
      <c r="S405" s="203"/>
      <c r="T405" s="204"/>
      <c r="AT405" s="205" t="s">
        <v>140</v>
      </c>
      <c r="AU405" s="205" t="s">
        <v>84</v>
      </c>
      <c r="AV405" s="13" t="s">
        <v>82</v>
      </c>
      <c r="AW405" s="13" t="s">
        <v>35</v>
      </c>
      <c r="AX405" s="13" t="s">
        <v>74</v>
      </c>
      <c r="AY405" s="205" t="s">
        <v>128</v>
      </c>
    </row>
    <row r="406" spans="1:65" s="13" customFormat="1" ht="11.25">
      <c r="B406" s="196"/>
      <c r="C406" s="197"/>
      <c r="D406" s="194" t="s">
        <v>140</v>
      </c>
      <c r="E406" s="198" t="s">
        <v>21</v>
      </c>
      <c r="F406" s="199" t="s">
        <v>596</v>
      </c>
      <c r="G406" s="197"/>
      <c r="H406" s="198" t="s">
        <v>21</v>
      </c>
      <c r="I406" s="200"/>
      <c r="J406" s="197"/>
      <c r="K406" s="197"/>
      <c r="L406" s="201"/>
      <c r="M406" s="202"/>
      <c r="N406" s="203"/>
      <c r="O406" s="203"/>
      <c r="P406" s="203"/>
      <c r="Q406" s="203"/>
      <c r="R406" s="203"/>
      <c r="S406" s="203"/>
      <c r="T406" s="204"/>
      <c r="AT406" s="205" t="s">
        <v>140</v>
      </c>
      <c r="AU406" s="205" t="s">
        <v>84</v>
      </c>
      <c r="AV406" s="13" t="s">
        <v>82</v>
      </c>
      <c r="AW406" s="13" t="s">
        <v>35</v>
      </c>
      <c r="AX406" s="13" t="s">
        <v>74</v>
      </c>
      <c r="AY406" s="205" t="s">
        <v>128</v>
      </c>
    </row>
    <row r="407" spans="1:65" s="14" customFormat="1" ht="11.25">
      <c r="B407" s="206"/>
      <c r="C407" s="207"/>
      <c r="D407" s="194" t="s">
        <v>140</v>
      </c>
      <c r="E407" s="208" t="s">
        <v>21</v>
      </c>
      <c r="F407" s="209" t="s">
        <v>645</v>
      </c>
      <c r="G407" s="207"/>
      <c r="H407" s="210">
        <v>4.2000000000000003E-2</v>
      </c>
      <c r="I407" s="211"/>
      <c r="J407" s="207"/>
      <c r="K407" s="207"/>
      <c r="L407" s="212"/>
      <c r="M407" s="213"/>
      <c r="N407" s="214"/>
      <c r="O407" s="214"/>
      <c r="P407" s="214"/>
      <c r="Q407" s="214"/>
      <c r="R407" s="214"/>
      <c r="S407" s="214"/>
      <c r="T407" s="215"/>
      <c r="AT407" s="216" t="s">
        <v>140</v>
      </c>
      <c r="AU407" s="216" t="s">
        <v>84</v>
      </c>
      <c r="AV407" s="14" t="s">
        <v>84</v>
      </c>
      <c r="AW407" s="14" t="s">
        <v>35</v>
      </c>
      <c r="AX407" s="14" t="s">
        <v>74</v>
      </c>
      <c r="AY407" s="216" t="s">
        <v>128</v>
      </c>
    </row>
    <row r="408" spans="1:65" s="13" customFormat="1" ht="11.25">
      <c r="B408" s="196"/>
      <c r="C408" s="197"/>
      <c r="D408" s="194" t="s">
        <v>140</v>
      </c>
      <c r="E408" s="198" t="s">
        <v>21</v>
      </c>
      <c r="F408" s="199" t="s">
        <v>611</v>
      </c>
      <c r="G408" s="197"/>
      <c r="H408" s="198" t="s">
        <v>21</v>
      </c>
      <c r="I408" s="200"/>
      <c r="J408" s="197"/>
      <c r="K408" s="197"/>
      <c r="L408" s="201"/>
      <c r="M408" s="202"/>
      <c r="N408" s="203"/>
      <c r="O408" s="203"/>
      <c r="P408" s="203"/>
      <c r="Q408" s="203"/>
      <c r="R408" s="203"/>
      <c r="S408" s="203"/>
      <c r="T408" s="204"/>
      <c r="AT408" s="205" t="s">
        <v>140</v>
      </c>
      <c r="AU408" s="205" t="s">
        <v>84</v>
      </c>
      <c r="AV408" s="13" t="s">
        <v>82</v>
      </c>
      <c r="AW408" s="13" t="s">
        <v>35</v>
      </c>
      <c r="AX408" s="13" t="s">
        <v>74</v>
      </c>
      <c r="AY408" s="205" t="s">
        <v>128</v>
      </c>
    </row>
    <row r="409" spans="1:65" s="14" customFormat="1" ht="11.25">
      <c r="B409" s="206"/>
      <c r="C409" s="207"/>
      <c r="D409" s="194" t="s">
        <v>140</v>
      </c>
      <c r="E409" s="208" t="s">
        <v>21</v>
      </c>
      <c r="F409" s="209" t="s">
        <v>646</v>
      </c>
      <c r="G409" s="207"/>
      <c r="H409" s="210">
        <v>4.4999999999999998E-2</v>
      </c>
      <c r="I409" s="211"/>
      <c r="J409" s="207"/>
      <c r="K409" s="207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140</v>
      </c>
      <c r="AU409" s="216" t="s">
        <v>84</v>
      </c>
      <c r="AV409" s="14" t="s">
        <v>84</v>
      </c>
      <c r="AW409" s="14" t="s">
        <v>35</v>
      </c>
      <c r="AX409" s="14" t="s">
        <v>74</v>
      </c>
      <c r="AY409" s="216" t="s">
        <v>128</v>
      </c>
    </row>
    <row r="410" spans="1:65" s="14" customFormat="1" ht="11.25">
      <c r="B410" s="206"/>
      <c r="C410" s="207"/>
      <c r="D410" s="194" t="s">
        <v>140</v>
      </c>
      <c r="E410" s="208" t="s">
        <v>21</v>
      </c>
      <c r="F410" s="209" t="s">
        <v>647</v>
      </c>
      <c r="G410" s="207"/>
      <c r="H410" s="210">
        <v>8.9999999999999993E-3</v>
      </c>
      <c r="I410" s="211"/>
      <c r="J410" s="207"/>
      <c r="K410" s="207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140</v>
      </c>
      <c r="AU410" s="216" t="s">
        <v>84</v>
      </c>
      <c r="AV410" s="14" t="s">
        <v>84</v>
      </c>
      <c r="AW410" s="14" t="s">
        <v>35</v>
      </c>
      <c r="AX410" s="14" t="s">
        <v>74</v>
      </c>
      <c r="AY410" s="216" t="s">
        <v>128</v>
      </c>
    </row>
    <row r="411" spans="1:65" s="13" customFormat="1" ht="11.25">
      <c r="B411" s="196"/>
      <c r="C411" s="197"/>
      <c r="D411" s="194" t="s">
        <v>140</v>
      </c>
      <c r="E411" s="198" t="s">
        <v>21</v>
      </c>
      <c r="F411" s="199" t="s">
        <v>598</v>
      </c>
      <c r="G411" s="197"/>
      <c r="H411" s="198" t="s">
        <v>21</v>
      </c>
      <c r="I411" s="200"/>
      <c r="J411" s="197"/>
      <c r="K411" s="197"/>
      <c r="L411" s="201"/>
      <c r="M411" s="202"/>
      <c r="N411" s="203"/>
      <c r="O411" s="203"/>
      <c r="P411" s="203"/>
      <c r="Q411" s="203"/>
      <c r="R411" s="203"/>
      <c r="S411" s="203"/>
      <c r="T411" s="204"/>
      <c r="AT411" s="205" t="s">
        <v>140</v>
      </c>
      <c r="AU411" s="205" t="s">
        <v>84</v>
      </c>
      <c r="AV411" s="13" t="s">
        <v>82</v>
      </c>
      <c r="AW411" s="13" t="s">
        <v>35</v>
      </c>
      <c r="AX411" s="13" t="s">
        <v>74</v>
      </c>
      <c r="AY411" s="205" t="s">
        <v>128</v>
      </c>
    </row>
    <row r="412" spans="1:65" s="14" customFormat="1" ht="11.25">
      <c r="B412" s="206"/>
      <c r="C412" s="207"/>
      <c r="D412" s="194" t="s">
        <v>140</v>
      </c>
      <c r="E412" s="208" t="s">
        <v>21</v>
      </c>
      <c r="F412" s="209" t="s">
        <v>648</v>
      </c>
      <c r="G412" s="207"/>
      <c r="H412" s="210">
        <v>4.4999999999999998E-2</v>
      </c>
      <c r="I412" s="211"/>
      <c r="J412" s="207"/>
      <c r="K412" s="207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140</v>
      </c>
      <c r="AU412" s="216" t="s">
        <v>84</v>
      </c>
      <c r="AV412" s="14" t="s">
        <v>84</v>
      </c>
      <c r="AW412" s="14" t="s">
        <v>35</v>
      </c>
      <c r="AX412" s="14" t="s">
        <v>74</v>
      </c>
      <c r="AY412" s="216" t="s">
        <v>128</v>
      </c>
    </row>
    <row r="413" spans="1:65" s="14" customFormat="1" ht="11.25">
      <c r="B413" s="206"/>
      <c r="C413" s="207"/>
      <c r="D413" s="194" t="s">
        <v>140</v>
      </c>
      <c r="E413" s="208" t="s">
        <v>21</v>
      </c>
      <c r="F413" s="209" t="s">
        <v>649</v>
      </c>
      <c r="G413" s="207"/>
      <c r="H413" s="210">
        <v>8.9999999999999993E-3</v>
      </c>
      <c r="I413" s="211"/>
      <c r="J413" s="207"/>
      <c r="K413" s="207"/>
      <c r="L413" s="212"/>
      <c r="M413" s="213"/>
      <c r="N413" s="214"/>
      <c r="O413" s="214"/>
      <c r="P413" s="214"/>
      <c r="Q413" s="214"/>
      <c r="R413" s="214"/>
      <c r="S413" s="214"/>
      <c r="T413" s="215"/>
      <c r="AT413" s="216" t="s">
        <v>140</v>
      </c>
      <c r="AU413" s="216" t="s">
        <v>84</v>
      </c>
      <c r="AV413" s="14" t="s">
        <v>84</v>
      </c>
      <c r="AW413" s="14" t="s">
        <v>35</v>
      </c>
      <c r="AX413" s="14" t="s">
        <v>74</v>
      </c>
      <c r="AY413" s="216" t="s">
        <v>128</v>
      </c>
    </row>
    <row r="414" spans="1:65" s="13" customFormat="1" ht="11.25">
      <c r="B414" s="196"/>
      <c r="C414" s="197"/>
      <c r="D414" s="194" t="s">
        <v>140</v>
      </c>
      <c r="E414" s="198" t="s">
        <v>21</v>
      </c>
      <c r="F414" s="199" t="s">
        <v>600</v>
      </c>
      <c r="G414" s="197"/>
      <c r="H414" s="198" t="s">
        <v>21</v>
      </c>
      <c r="I414" s="200"/>
      <c r="J414" s="197"/>
      <c r="K414" s="197"/>
      <c r="L414" s="201"/>
      <c r="M414" s="202"/>
      <c r="N414" s="203"/>
      <c r="O414" s="203"/>
      <c r="P414" s="203"/>
      <c r="Q414" s="203"/>
      <c r="R414" s="203"/>
      <c r="S414" s="203"/>
      <c r="T414" s="204"/>
      <c r="AT414" s="205" t="s">
        <v>140</v>
      </c>
      <c r="AU414" s="205" t="s">
        <v>84</v>
      </c>
      <c r="AV414" s="13" t="s">
        <v>82</v>
      </c>
      <c r="AW414" s="13" t="s">
        <v>35</v>
      </c>
      <c r="AX414" s="13" t="s">
        <v>74</v>
      </c>
      <c r="AY414" s="205" t="s">
        <v>128</v>
      </c>
    </row>
    <row r="415" spans="1:65" s="14" customFormat="1" ht="11.25">
      <c r="B415" s="206"/>
      <c r="C415" s="207"/>
      <c r="D415" s="194" t="s">
        <v>140</v>
      </c>
      <c r="E415" s="208" t="s">
        <v>21</v>
      </c>
      <c r="F415" s="209" t="s">
        <v>650</v>
      </c>
      <c r="G415" s="207"/>
      <c r="H415" s="210">
        <v>2.3E-2</v>
      </c>
      <c r="I415" s="211"/>
      <c r="J415" s="207"/>
      <c r="K415" s="207"/>
      <c r="L415" s="212"/>
      <c r="M415" s="213"/>
      <c r="N415" s="214"/>
      <c r="O415" s="214"/>
      <c r="P415" s="214"/>
      <c r="Q415" s="214"/>
      <c r="R415" s="214"/>
      <c r="S415" s="214"/>
      <c r="T415" s="215"/>
      <c r="AT415" s="216" t="s">
        <v>140</v>
      </c>
      <c r="AU415" s="216" t="s">
        <v>84</v>
      </c>
      <c r="AV415" s="14" t="s">
        <v>84</v>
      </c>
      <c r="AW415" s="14" t="s">
        <v>35</v>
      </c>
      <c r="AX415" s="14" t="s">
        <v>74</v>
      </c>
      <c r="AY415" s="216" t="s">
        <v>128</v>
      </c>
    </row>
    <row r="416" spans="1:65" s="13" customFormat="1" ht="11.25">
      <c r="B416" s="196"/>
      <c r="C416" s="197"/>
      <c r="D416" s="194" t="s">
        <v>140</v>
      </c>
      <c r="E416" s="198" t="s">
        <v>21</v>
      </c>
      <c r="F416" s="199" t="s">
        <v>614</v>
      </c>
      <c r="G416" s="197"/>
      <c r="H416" s="198" t="s">
        <v>21</v>
      </c>
      <c r="I416" s="200"/>
      <c r="J416" s="197"/>
      <c r="K416" s="197"/>
      <c r="L416" s="201"/>
      <c r="M416" s="202"/>
      <c r="N416" s="203"/>
      <c r="O416" s="203"/>
      <c r="P416" s="203"/>
      <c r="Q416" s="203"/>
      <c r="R416" s="203"/>
      <c r="S416" s="203"/>
      <c r="T416" s="204"/>
      <c r="AT416" s="205" t="s">
        <v>140</v>
      </c>
      <c r="AU416" s="205" t="s">
        <v>84</v>
      </c>
      <c r="AV416" s="13" t="s">
        <v>82</v>
      </c>
      <c r="AW416" s="13" t="s">
        <v>35</v>
      </c>
      <c r="AX416" s="13" t="s">
        <v>74</v>
      </c>
      <c r="AY416" s="205" t="s">
        <v>128</v>
      </c>
    </row>
    <row r="417" spans="1:65" s="14" customFormat="1" ht="11.25">
      <c r="B417" s="206"/>
      <c r="C417" s="207"/>
      <c r="D417" s="194" t="s">
        <v>140</v>
      </c>
      <c r="E417" s="208" t="s">
        <v>21</v>
      </c>
      <c r="F417" s="209" t="s">
        <v>651</v>
      </c>
      <c r="G417" s="207"/>
      <c r="H417" s="210">
        <v>1.2999999999999999E-2</v>
      </c>
      <c r="I417" s="211"/>
      <c r="J417" s="207"/>
      <c r="K417" s="207"/>
      <c r="L417" s="212"/>
      <c r="M417" s="213"/>
      <c r="N417" s="214"/>
      <c r="O417" s="214"/>
      <c r="P417" s="214"/>
      <c r="Q417" s="214"/>
      <c r="R417" s="214"/>
      <c r="S417" s="214"/>
      <c r="T417" s="215"/>
      <c r="AT417" s="216" t="s">
        <v>140</v>
      </c>
      <c r="AU417" s="216" t="s">
        <v>84</v>
      </c>
      <c r="AV417" s="14" t="s">
        <v>84</v>
      </c>
      <c r="AW417" s="14" t="s">
        <v>35</v>
      </c>
      <c r="AX417" s="14" t="s">
        <v>74</v>
      </c>
      <c r="AY417" s="216" t="s">
        <v>128</v>
      </c>
    </row>
    <row r="418" spans="1:65" s="14" customFormat="1" ht="11.25">
      <c r="B418" s="206"/>
      <c r="C418" s="207"/>
      <c r="D418" s="194" t="s">
        <v>140</v>
      </c>
      <c r="E418" s="208" t="s">
        <v>21</v>
      </c>
      <c r="F418" s="209" t="s">
        <v>652</v>
      </c>
      <c r="G418" s="207"/>
      <c r="H418" s="210">
        <v>0.01</v>
      </c>
      <c r="I418" s="211"/>
      <c r="J418" s="207"/>
      <c r="K418" s="207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140</v>
      </c>
      <c r="AU418" s="216" t="s">
        <v>84</v>
      </c>
      <c r="AV418" s="14" t="s">
        <v>84</v>
      </c>
      <c r="AW418" s="14" t="s">
        <v>35</v>
      </c>
      <c r="AX418" s="14" t="s">
        <v>74</v>
      </c>
      <c r="AY418" s="216" t="s">
        <v>128</v>
      </c>
    </row>
    <row r="419" spans="1:65" s="13" customFormat="1" ht="11.25">
      <c r="B419" s="196"/>
      <c r="C419" s="197"/>
      <c r="D419" s="194" t="s">
        <v>140</v>
      </c>
      <c r="E419" s="198" t="s">
        <v>21</v>
      </c>
      <c r="F419" s="199" t="s">
        <v>602</v>
      </c>
      <c r="G419" s="197"/>
      <c r="H419" s="198" t="s">
        <v>21</v>
      </c>
      <c r="I419" s="200"/>
      <c r="J419" s="197"/>
      <c r="K419" s="197"/>
      <c r="L419" s="201"/>
      <c r="M419" s="202"/>
      <c r="N419" s="203"/>
      <c r="O419" s="203"/>
      <c r="P419" s="203"/>
      <c r="Q419" s="203"/>
      <c r="R419" s="203"/>
      <c r="S419" s="203"/>
      <c r="T419" s="204"/>
      <c r="AT419" s="205" t="s">
        <v>140</v>
      </c>
      <c r="AU419" s="205" t="s">
        <v>84</v>
      </c>
      <c r="AV419" s="13" t="s">
        <v>82</v>
      </c>
      <c r="AW419" s="13" t="s">
        <v>35</v>
      </c>
      <c r="AX419" s="13" t="s">
        <v>74</v>
      </c>
      <c r="AY419" s="205" t="s">
        <v>128</v>
      </c>
    </row>
    <row r="420" spans="1:65" s="14" customFormat="1" ht="11.25">
      <c r="B420" s="206"/>
      <c r="C420" s="207"/>
      <c r="D420" s="194" t="s">
        <v>140</v>
      </c>
      <c r="E420" s="208" t="s">
        <v>21</v>
      </c>
      <c r="F420" s="209" t="s">
        <v>651</v>
      </c>
      <c r="G420" s="207"/>
      <c r="H420" s="210">
        <v>1.2999999999999999E-2</v>
      </c>
      <c r="I420" s="211"/>
      <c r="J420" s="207"/>
      <c r="K420" s="207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140</v>
      </c>
      <c r="AU420" s="216" t="s">
        <v>84</v>
      </c>
      <c r="AV420" s="14" t="s">
        <v>84</v>
      </c>
      <c r="AW420" s="14" t="s">
        <v>35</v>
      </c>
      <c r="AX420" s="14" t="s">
        <v>74</v>
      </c>
      <c r="AY420" s="216" t="s">
        <v>128</v>
      </c>
    </row>
    <row r="421" spans="1:65" s="14" customFormat="1" ht="11.25">
      <c r="B421" s="206"/>
      <c r="C421" s="207"/>
      <c r="D421" s="194" t="s">
        <v>140</v>
      </c>
      <c r="E421" s="208" t="s">
        <v>21</v>
      </c>
      <c r="F421" s="209" t="s">
        <v>653</v>
      </c>
      <c r="G421" s="207"/>
      <c r="H421" s="210">
        <v>0.01</v>
      </c>
      <c r="I421" s="211"/>
      <c r="J421" s="207"/>
      <c r="K421" s="207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140</v>
      </c>
      <c r="AU421" s="216" t="s">
        <v>84</v>
      </c>
      <c r="AV421" s="14" t="s">
        <v>84</v>
      </c>
      <c r="AW421" s="14" t="s">
        <v>35</v>
      </c>
      <c r="AX421" s="14" t="s">
        <v>74</v>
      </c>
      <c r="AY421" s="216" t="s">
        <v>128</v>
      </c>
    </row>
    <row r="422" spans="1:65" s="15" customFormat="1" ht="11.25">
      <c r="B422" s="217"/>
      <c r="C422" s="218"/>
      <c r="D422" s="194" t="s">
        <v>140</v>
      </c>
      <c r="E422" s="219" t="s">
        <v>21</v>
      </c>
      <c r="F422" s="220" t="s">
        <v>146</v>
      </c>
      <c r="G422" s="218"/>
      <c r="H422" s="221">
        <v>0.21900000000000003</v>
      </c>
      <c r="I422" s="222"/>
      <c r="J422" s="218"/>
      <c r="K422" s="218"/>
      <c r="L422" s="223"/>
      <c r="M422" s="224"/>
      <c r="N422" s="225"/>
      <c r="O422" s="225"/>
      <c r="P422" s="225"/>
      <c r="Q422" s="225"/>
      <c r="R422" s="225"/>
      <c r="S422" s="225"/>
      <c r="T422" s="226"/>
      <c r="AT422" s="227" t="s">
        <v>140</v>
      </c>
      <c r="AU422" s="227" t="s">
        <v>84</v>
      </c>
      <c r="AV422" s="15" t="s">
        <v>134</v>
      </c>
      <c r="AW422" s="15" t="s">
        <v>35</v>
      </c>
      <c r="AX422" s="15" t="s">
        <v>82</v>
      </c>
      <c r="AY422" s="227" t="s">
        <v>128</v>
      </c>
    </row>
    <row r="423" spans="1:65" s="2" customFormat="1" ht="44.25" customHeight="1">
      <c r="A423" s="36"/>
      <c r="B423" s="37"/>
      <c r="C423" s="176" t="s">
        <v>654</v>
      </c>
      <c r="D423" s="176" t="s">
        <v>130</v>
      </c>
      <c r="E423" s="177" t="s">
        <v>655</v>
      </c>
      <c r="F423" s="178" t="s">
        <v>656</v>
      </c>
      <c r="G423" s="179" t="s">
        <v>314</v>
      </c>
      <c r="H423" s="180">
        <v>0.30399999999999999</v>
      </c>
      <c r="I423" s="181"/>
      <c r="J423" s="182">
        <f>ROUND(I423*H423,2)</f>
        <v>0</v>
      </c>
      <c r="K423" s="178" t="s">
        <v>133</v>
      </c>
      <c r="L423" s="41"/>
      <c r="M423" s="183" t="s">
        <v>21</v>
      </c>
      <c r="N423" s="184" t="s">
        <v>45</v>
      </c>
      <c r="O423" s="66"/>
      <c r="P423" s="185">
        <f>O423*H423</f>
        <v>0</v>
      </c>
      <c r="Q423" s="185">
        <v>0</v>
      </c>
      <c r="R423" s="185">
        <f>Q423*H423</f>
        <v>0</v>
      </c>
      <c r="S423" s="185">
        <v>0</v>
      </c>
      <c r="T423" s="186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87" t="s">
        <v>279</v>
      </c>
      <c r="AT423" s="187" t="s">
        <v>130</v>
      </c>
      <c r="AU423" s="187" t="s">
        <v>84</v>
      </c>
      <c r="AY423" s="19" t="s">
        <v>128</v>
      </c>
      <c r="BE423" s="188">
        <f>IF(N423="základní",J423,0)</f>
        <v>0</v>
      </c>
      <c r="BF423" s="188">
        <f>IF(N423="snížená",J423,0)</f>
        <v>0</v>
      </c>
      <c r="BG423" s="188">
        <f>IF(N423="zákl. přenesená",J423,0)</f>
        <v>0</v>
      </c>
      <c r="BH423" s="188">
        <f>IF(N423="sníž. přenesená",J423,0)</f>
        <v>0</v>
      </c>
      <c r="BI423" s="188">
        <f>IF(N423="nulová",J423,0)</f>
        <v>0</v>
      </c>
      <c r="BJ423" s="19" t="s">
        <v>82</v>
      </c>
      <c r="BK423" s="188">
        <f>ROUND(I423*H423,2)</f>
        <v>0</v>
      </c>
      <c r="BL423" s="19" t="s">
        <v>279</v>
      </c>
      <c r="BM423" s="187" t="s">
        <v>657</v>
      </c>
    </row>
    <row r="424" spans="1:65" s="2" customFormat="1" ht="11.25">
      <c r="A424" s="36"/>
      <c r="B424" s="37"/>
      <c r="C424" s="38"/>
      <c r="D424" s="189" t="s">
        <v>136</v>
      </c>
      <c r="E424" s="38"/>
      <c r="F424" s="190" t="s">
        <v>658</v>
      </c>
      <c r="G424" s="38"/>
      <c r="H424" s="38"/>
      <c r="I424" s="191"/>
      <c r="J424" s="38"/>
      <c r="K424" s="38"/>
      <c r="L424" s="41"/>
      <c r="M424" s="192"/>
      <c r="N424" s="193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136</v>
      </c>
      <c r="AU424" s="19" t="s">
        <v>84</v>
      </c>
    </row>
    <row r="425" spans="1:65" s="2" customFormat="1" ht="19.5">
      <c r="A425" s="36"/>
      <c r="B425" s="37"/>
      <c r="C425" s="38"/>
      <c r="D425" s="194" t="s">
        <v>138</v>
      </c>
      <c r="E425" s="38"/>
      <c r="F425" s="195" t="s">
        <v>139</v>
      </c>
      <c r="G425" s="38"/>
      <c r="H425" s="38"/>
      <c r="I425" s="191"/>
      <c r="J425" s="38"/>
      <c r="K425" s="38"/>
      <c r="L425" s="41"/>
      <c r="M425" s="252"/>
      <c r="N425" s="253"/>
      <c r="O425" s="254"/>
      <c r="P425" s="254"/>
      <c r="Q425" s="254"/>
      <c r="R425" s="254"/>
      <c r="S425" s="254"/>
      <c r="T425" s="255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138</v>
      </c>
      <c r="AU425" s="19" t="s">
        <v>84</v>
      </c>
    </row>
    <row r="426" spans="1:65" s="2" customFormat="1" ht="6.95" customHeight="1">
      <c r="A426" s="36"/>
      <c r="B426" s="49"/>
      <c r="C426" s="50"/>
      <c r="D426" s="50"/>
      <c r="E426" s="50"/>
      <c r="F426" s="50"/>
      <c r="G426" s="50"/>
      <c r="H426" s="50"/>
      <c r="I426" s="50"/>
      <c r="J426" s="50"/>
      <c r="K426" s="50"/>
      <c r="L426" s="41"/>
      <c r="M426" s="36"/>
      <c r="O426" s="36"/>
      <c r="P426" s="36"/>
      <c r="Q426" s="36"/>
      <c r="R426" s="36"/>
      <c r="S426" s="36"/>
      <c r="T426" s="36"/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</row>
  </sheetData>
  <sheetProtection algorithmName="SHA-512" hashValue="Bx51Yq5uefgPZEy1Z6MLfnP6Z3M0taobfQ/3bm/mXCURpNZwO7H2EN907LPOKkGBi2ITNqgGaNI3pfZsTRSLfQ==" saltValue="O5HMu0Xuvui5Zel9JNfkgaGSdRdbeN4a3JkUTjXQdJHgoJNVY5WfRMM4KxiSSRtdQhoRM/nOYELoQlXKaQbZfQ==" spinCount="100000" sheet="1" objects="1" scenarios="1" formatColumns="0" formatRows="0" autoFilter="0"/>
  <autoFilter ref="C90:K425" xr:uid="{00000000-0009-0000-0000-000003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300-000000000000}"/>
    <hyperlink ref="F100" r:id="rId2" xr:uid="{00000000-0004-0000-0300-000001000000}"/>
    <hyperlink ref="F122" r:id="rId3" xr:uid="{00000000-0004-0000-0300-000002000000}"/>
    <hyperlink ref="F128" r:id="rId4" xr:uid="{00000000-0004-0000-0300-000003000000}"/>
    <hyperlink ref="F134" r:id="rId5" xr:uid="{00000000-0004-0000-0300-000004000000}"/>
    <hyperlink ref="F140" r:id="rId6" xr:uid="{00000000-0004-0000-0300-000005000000}"/>
    <hyperlink ref="F161" r:id="rId7" xr:uid="{00000000-0004-0000-0300-000006000000}"/>
    <hyperlink ref="F171" r:id="rId8" xr:uid="{00000000-0004-0000-0300-000007000000}"/>
    <hyperlink ref="F180" r:id="rId9" xr:uid="{00000000-0004-0000-0300-000008000000}"/>
    <hyperlink ref="F186" r:id="rId10" xr:uid="{00000000-0004-0000-0300-000009000000}"/>
    <hyperlink ref="F201" r:id="rId11" xr:uid="{00000000-0004-0000-0300-00000A000000}"/>
    <hyperlink ref="F206" r:id="rId12" xr:uid="{00000000-0004-0000-0300-00000B000000}"/>
    <hyperlink ref="F212" r:id="rId13" xr:uid="{00000000-0004-0000-0300-00000C000000}"/>
    <hyperlink ref="F218" r:id="rId14" xr:uid="{00000000-0004-0000-0300-00000D000000}"/>
    <hyperlink ref="F232" r:id="rId15" xr:uid="{00000000-0004-0000-0300-00000E000000}"/>
    <hyperlink ref="F242" r:id="rId16" xr:uid="{00000000-0004-0000-0300-00000F000000}"/>
    <hyperlink ref="F250" r:id="rId17" xr:uid="{00000000-0004-0000-0300-000010000000}"/>
    <hyperlink ref="F256" r:id="rId18" xr:uid="{00000000-0004-0000-0300-000011000000}"/>
    <hyperlink ref="F262" r:id="rId19" xr:uid="{00000000-0004-0000-0300-000012000000}"/>
    <hyperlink ref="F270" r:id="rId20" xr:uid="{00000000-0004-0000-0300-000013000000}"/>
    <hyperlink ref="F277" r:id="rId21" xr:uid="{00000000-0004-0000-0300-000014000000}"/>
    <hyperlink ref="F283" r:id="rId22" xr:uid="{00000000-0004-0000-0300-000015000000}"/>
    <hyperlink ref="F289" r:id="rId23" xr:uid="{00000000-0004-0000-0300-000016000000}"/>
    <hyperlink ref="F299" r:id="rId24" xr:uid="{00000000-0004-0000-0300-000017000000}"/>
    <hyperlink ref="F309" r:id="rId25" xr:uid="{00000000-0004-0000-0300-000018000000}"/>
    <hyperlink ref="F316" r:id="rId26" xr:uid="{00000000-0004-0000-0300-000019000000}"/>
    <hyperlink ref="F322" r:id="rId27" xr:uid="{00000000-0004-0000-0300-00001A000000}"/>
    <hyperlink ref="F329" r:id="rId28" xr:uid="{00000000-0004-0000-0300-00001B000000}"/>
    <hyperlink ref="F336" r:id="rId29" xr:uid="{00000000-0004-0000-0300-00001C000000}"/>
    <hyperlink ref="F339" r:id="rId30" xr:uid="{00000000-0004-0000-0300-00001D000000}"/>
    <hyperlink ref="F343" r:id="rId31" xr:uid="{00000000-0004-0000-0300-00001E000000}"/>
    <hyperlink ref="F347" r:id="rId32" xr:uid="{00000000-0004-0000-0300-00001F000000}"/>
    <hyperlink ref="F352" r:id="rId33" xr:uid="{00000000-0004-0000-0300-000020000000}"/>
    <hyperlink ref="F365" r:id="rId34" xr:uid="{00000000-0004-0000-0300-000021000000}"/>
    <hyperlink ref="F383" r:id="rId35" xr:uid="{00000000-0004-0000-0300-000022000000}"/>
    <hyperlink ref="F389" r:id="rId36" xr:uid="{00000000-0004-0000-0300-000023000000}"/>
    <hyperlink ref="F424" r:id="rId37" xr:uid="{00000000-0004-0000-0300-000024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8"/>
  <headerFooter>
    <oddFooter>&amp;CStrana &amp;P z &amp;N</oddFooter>
  </headerFooter>
  <drawing r:id="rId3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19" t="s">
        <v>93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84</v>
      </c>
    </row>
    <row r="4" spans="1:46" s="1" customFormat="1" ht="24.95" customHeight="1">
      <c r="B4" s="22"/>
      <c r="D4" s="106" t="s">
        <v>104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95" t="str">
        <f>'Rekapitulace stavby'!K6</f>
        <v>Revitalizace obecního rybníka - LBC Hejtmánkovice</v>
      </c>
      <c r="F7" s="396"/>
      <c r="G7" s="396"/>
      <c r="H7" s="396"/>
      <c r="L7" s="22"/>
    </row>
    <row r="8" spans="1:46" s="2" customFormat="1" ht="12" customHeight="1">
      <c r="A8" s="36"/>
      <c r="B8" s="41"/>
      <c r="C8" s="36"/>
      <c r="D8" s="108" t="s">
        <v>105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7" t="s">
        <v>659</v>
      </c>
      <c r="F9" s="398"/>
      <c r="G9" s="398"/>
      <c r="H9" s="39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21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19. 1. 2023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21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9" t="str">
        <f>'Rekapitulace stavby'!E14</f>
        <v>Vyplň údaj</v>
      </c>
      <c r="F18" s="400"/>
      <c r="G18" s="400"/>
      <c r="H18" s="400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tr">
        <f>IF('Rekapitulace stavby'!AN16="","",'Rekapitulace stavby'!AN16)</f>
        <v/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tr">
        <f>IF('Rekapitulace stavby'!E17="","",'Rekapitulace stavby'!E17)</f>
        <v xml:space="preserve"> </v>
      </c>
      <c r="F21" s="36"/>
      <c r="G21" s="36"/>
      <c r="H21" s="36"/>
      <c r="I21" s="108" t="s">
        <v>30</v>
      </c>
      <c r="J21" s="110" t="str">
        <f>IF('Rekapitulace stavby'!AN17="","",'Rekapitulace stavby'!AN17)</f>
        <v/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36</v>
      </c>
      <c r="E23" s="36"/>
      <c r="F23" s="36"/>
      <c r="G23" s="36"/>
      <c r="H23" s="36"/>
      <c r="I23" s="108" t="s">
        <v>27</v>
      </c>
      <c r="J23" s="110" t="s">
        <v>37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38</v>
      </c>
      <c r="F24" s="36"/>
      <c r="G24" s="36"/>
      <c r="H24" s="36"/>
      <c r="I24" s="108" t="s">
        <v>30</v>
      </c>
      <c r="J24" s="110" t="s">
        <v>21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39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401" t="s">
        <v>21</v>
      </c>
      <c r="F27" s="401"/>
      <c r="G27" s="401"/>
      <c r="H27" s="40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40</v>
      </c>
      <c r="E30" s="36"/>
      <c r="F30" s="36"/>
      <c r="G30" s="36"/>
      <c r="H30" s="36"/>
      <c r="I30" s="36"/>
      <c r="J30" s="117">
        <f>ROUND(J82,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42</v>
      </c>
      <c r="G32" s="36"/>
      <c r="H32" s="36"/>
      <c r="I32" s="118" t="s">
        <v>41</v>
      </c>
      <c r="J32" s="118" t="s">
        <v>43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44</v>
      </c>
      <c r="E33" s="108" t="s">
        <v>45</v>
      </c>
      <c r="F33" s="120">
        <f>ROUND((SUM(BE82:BE130)),  2)</f>
        <v>0</v>
      </c>
      <c r="G33" s="36"/>
      <c r="H33" s="36"/>
      <c r="I33" s="121">
        <v>0.21</v>
      </c>
      <c r="J33" s="120">
        <f>ROUND(((SUM(BE82:BE130))*I33),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46</v>
      </c>
      <c r="F34" s="120">
        <f>ROUND((SUM(BF82:BF130)),  2)</f>
        <v>0</v>
      </c>
      <c r="G34" s="36"/>
      <c r="H34" s="36"/>
      <c r="I34" s="121">
        <v>0.15</v>
      </c>
      <c r="J34" s="120">
        <f>ROUND(((SUM(BF82:BF130))*I34),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47</v>
      </c>
      <c r="F35" s="120">
        <f>ROUND((SUM(BG82:BG130)),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48</v>
      </c>
      <c r="F36" s="120">
        <f>ROUND((SUM(BH82:BH130)),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49</v>
      </c>
      <c r="F37" s="120">
        <f>ROUND((SUM(BI82:BI130)),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50</v>
      </c>
      <c r="E39" s="124"/>
      <c r="F39" s="124"/>
      <c r="G39" s="125" t="s">
        <v>51</v>
      </c>
      <c r="H39" s="126" t="s">
        <v>52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2" t="str">
        <f>E7</f>
        <v>Revitalizace obecního rybníka - LBC Hejtmánkovice</v>
      </c>
      <c r="F48" s="403"/>
      <c r="G48" s="403"/>
      <c r="H48" s="40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SO 40 - MOKŘAD</v>
      </c>
      <c r="F50" s="404"/>
      <c r="G50" s="404"/>
      <c r="H50" s="40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Hejtmánkovice</v>
      </c>
      <c r="G52" s="38"/>
      <c r="H52" s="38"/>
      <c r="I52" s="31" t="s">
        <v>24</v>
      </c>
      <c r="J52" s="61" t="str">
        <f>IF(J12="","",J12)</f>
        <v>19. 1. 2023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26</v>
      </c>
      <c r="D54" s="38"/>
      <c r="E54" s="38"/>
      <c r="F54" s="29" t="str">
        <f>E15</f>
        <v>Státní pozemkový úřad</v>
      </c>
      <c r="G54" s="38"/>
      <c r="H54" s="38"/>
      <c r="I54" s="31" t="s">
        <v>33</v>
      </c>
      <c r="J54" s="34" t="str">
        <f>E21</f>
        <v xml:space="preserve"> 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Jaroslav Kasl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72</v>
      </c>
      <c r="D59" s="38"/>
      <c r="E59" s="38"/>
      <c r="F59" s="38"/>
      <c r="G59" s="38"/>
      <c r="H59" s="38"/>
      <c r="I59" s="38"/>
      <c r="J59" s="79">
        <f>J82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J83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112</v>
      </c>
      <c r="E61" s="146"/>
      <c r="F61" s="146"/>
      <c r="G61" s="146"/>
      <c r="H61" s="146"/>
      <c r="I61" s="146"/>
      <c r="J61" s="147">
        <f>J84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187</v>
      </c>
      <c r="E62" s="146"/>
      <c r="F62" s="146"/>
      <c r="G62" s="146"/>
      <c r="H62" s="146"/>
      <c r="I62" s="146"/>
      <c r="J62" s="147">
        <f>J127</f>
        <v>0</v>
      </c>
      <c r="K62" s="144"/>
      <c r="L62" s="148"/>
    </row>
    <row r="63" spans="1:47" s="2" customFormat="1" ht="21.75" customHeight="1">
      <c r="A63" s="36"/>
      <c r="B63" s="37"/>
      <c r="C63" s="38"/>
      <c r="D63" s="38"/>
      <c r="E63" s="38"/>
      <c r="F63" s="38"/>
      <c r="G63" s="38"/>
      <c r="H63" s="38"/>
      <c r="I63" s="38"/>
      <c r="J63" s="38"/>
      <c r="K63" s="38"/>
      <c r="L63" s="109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4" spans="1:47" s="2" customFormat="1" ht="6.95" customHeight="1">
      <c r="A64" s="36"/>
      <c r="B64" s="49"/>
      <c r="C64" s="50"/>
      <c r="D64" s="50"/>
      <c r="E64" s="50"/>
      <c r="F64" s="50"/>
      <c r="G64" s="50"/>
      <c r="H64" s="50"/>
      <c r="I64" s="50"/>
      <c r="J64" s="50"/>
      <c r="K64" s="50"/>
      <c r="L64" s="109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8" spans="1:31" s="2" customFormat="1" ht="6.95" customHeight="1">
      <c r="A68" s="36"/>
      <c r="B68" s="51"/>
      <c r="C68" s="52"/>
      <c r="D68" s="52"/>
      <c r="E68" s="52"/>
      <c r="F68" s="52"/>
      <c r="G68" s="52"/>
      <c r="H68" s="52"/>
      <c r="I68" s="52"/>
      <c r="J68" s="52"/>
      <c r="K68" s="52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24.95" customHeight="1">
      <c r="A69" s="36"/>
      <c r="B69" s="37"/>
      <c r="C69" s="25" t="s">
        <v>113</v>
      </c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2" customHeight="1">
      <c r="A71" s="36"/>
      <c r="B71" s="37"/>
      <c r="C71" s="31" t="s">
        <v>16</v>
      </c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6.5" customHeight="1">
      <c r="A72" s="36"/>
      <c r="B72" s="37"/>
      <c r="C72" s="38"/>
      <c r="D72" s="38"/>
      <c r="E72" s="402" t="str">
        <f>E7</f>
        <v>Revitalizace obecního rybníka - LBC Hejtmánkovice</v>
      </c>
      <c r="F72" s="403"/>
      <c r="G72" s="403"/>
      <c r="H72" s="403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105</v>
      </c>
      <c r="D73" s="38"/>
      <c r="E73" s="38"/>
      <c r="F73" s="38"/>
      <c r="G73" s="38"/>
      <c r="H73" s="38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55" t="str">
        <f>E9</f>
        <v>SO 40 - MOKŘAD</v>
      </c>
      <c r="F74" s="404"/>
      <c r="G74" s="404"/>
      <c r="H74" s="404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22</v>
      </c>
      <c r="D76" s="38"/>
      <c r="E76" s="38"/>
      <c r="F76" s="29" t="str">
        <f>F12</f>
        <v>Hejtmánkovice</v>
      </c>
      <c r="G76" s="38"/>
      <c r="H76" s="38"/>
      <c r="I76" s="31" t="s">
        <v>24</v>
      </c>
      <c r="J76" s="61" t="str">
        <f>IF(J12="","",J12)</f>
        <v>19. 1. 2023</v>
      </c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1" t="s">
        <v>26</v>
      </c>
      <c r="D78" s="38"/>
      <c r="E78" s="38"/>
      <c r="F78" s="29" t="str">
        <f>E15</f>
        <v>Státní pozemkový úřad</v>
      </c>
      <c r="G78" s="38"/>
      <c r="H78" s="38"/>
      <c r="I78" s="31" t="s">
        <v>33</v>
      </c>
      <c r="J78" s="34" t="str">
        <f>E21</f>
        <v xml:space="preserve"> 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31</v>
      </c>
      <c r="D79" s="38"/>
      <c r="E79" s="38"/>
      <c r="F79" s="29" t="str">
        <f>IF(E18="","",E18)</f>
        <v>Vyplň údaj</v>
      </c>
      <c r="G79" s="38"/>
      <c r="H79" s="38"/>
      <c r="I79" s="31" t="s">
        <v>36</v>
      </c>
      <c r="J79" s="34" t="str">
        <f>E24</f>
        <v>Jaroslav Kasl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0.3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1" customFormat="1" ht="29.25" customHeight="1">
      <c r="A81" s="149"/>
      <c r="B81" s="150"/>
      <c r="C81" s="151" t="s">
        <v>114</v>
      </c>
      <c r="D81" s="152" t="s">
        <v>59</v>
      </c>
      <c r="E81" s="152" t="s">
        <v>55</v>
      </c>
      <c r="F81" s="152" t="s">
        <v>56</v>
      </c>
      <c r="G81" s="152" t="s">
        <v>115</v>
      </c>
      <c r="H81" s="152" t="s">
        <v>116</v>
      </c>
      <c r="I81" s="152" t="s">
        <v>117</v>
      </c>
      <c r="J81" s="152" t="s">
        <v>109</v>
      </c>
      <c r="K81" s="153" t="s">
        <v>118</v>
      </c>
      <c r="L81" s="154"/>
      <c r="M81" s="70" t="s">
        <v>21</v>
      </c>
      <c r="N81" s="71" t="s">
        <v>44</v>
      </c>
      <c r="O81" s="71" t="s">
        <v>119</v>
      </c>
      <c r="P81" s="71" t="s">
        <v>120</v>
      </c>
      <c r="Q81" s="71" t="s">
        <v>121</v>
      </c>
      <c r="R81" s="71" t="s">
        <v>122</v>
      </c>
      <c r="S81" s="71" t="s">
        <v>123</v>
      </c>
      <c r="T81" s="72" t="s">
        <v>124</v>
      </c>
      <c r="U81" s="149"/>
      <c r="V81" s="149"/>
      <c r="W81" s="149"/>
      <c r="X81" s="149"/>
      <c r="Y81" s="149"/>
      <c r="Z81" s="149"/>
      <c r="AA81" s="149"/>
      <c r="AB81" s="149"/>
      <c r="AC81" s="149"/>
      <c r="AD81" s="149"/>
      <c r="AE81" s="149"/>
    </row>
    <row r="82" spans="1:65" s="2" customFormat="1" ht="22.9" customHeight="1">
      <c r="A82" s="36"/>
      <c r="B82" s="37"/>
      <c r="C82" s="77" t="s">
        <v>125</v>
      </c>
      <c r="D82" s="38"/>
      <c r="E82" s="38"/>
      <c r="F82" s="38"/>
      <c r="G82" s="38"/>
      <c r="H82" s="38"/>
      <c r="I82" s="38"/>
      <c r="J82" s="155">
        <f>BK82</f>
        <v>0</v>
      </c>
      <c r="K82" s="38"/>
      <c r="L82" s="41"/>
      <c r="M82" s="73"/>
      <c r="N82" s="156"/>
      <c r="O82" s="74"/>
      <c r="P82" s="157">
        <f>P83</f>
        <v>0</v>
      </c>
      <c r="Q82" s="74"/>
      <c r="R82" s="157">
        <f>R83</f>
        <v>21.725999999999999</v>
      </c>
      <c r="S82" s="74"/>
      <c r="T82" s="158">
        <f>T83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T82" s="19" t="s">
        <v>73</v>
      </c>
      <c r="AU82" s="19" t="s">
        <v>110</v>
      </c>
      <c r="BK82" s="159">
        <f>BK83</f>
        <v>0</v>
      </c>
    </row>
    <row r="83" spans="1:65" s="12" customFormat="1" ht="25.9" customHeight="1">
      <c r="B83" s="160"/>
      <c r="C83" s="161"/>
      <c r="D83" s="162" t="s">
        <v>73</v>
      </c>
      <c r="E83" s="163" t="s">
        <v>126</v>
      </c>
      <c r="F83" s="163" t="s">
        <v>127</v>
      </c>
      <c r="G83" s="161"/>
      <c r="H83" s="161"/>
      <c r="I83" s="164"/>
      <c r="J83" s="165">
        <f>BK83</f>
        <v>0</v>
      </c>
      <c r="K83" s="161"/>
      <c r="L83" s="166"/>
      <c r="M83" s="167"/>
      <c r="N83" s="168"/>
      <c r="O83" s="168"/>
      <c r="P83" s="169">
        <f>P84+P127</f>
        <v>0</v>
      </c>
      <c r="Q83" s="168"/>
      <c r="R83" s="169">
        <f>R84+R127</f>
        <v>21.725999999999999</v>
      </c>
      <c r="S83" s="168"/>
      <c r="T83" s="170">
        <f>T84+T127</f>
        <v>0</v>
      </c>
      <c r="AR83" s="171" t="s">
        <v>82</v>
      </c>
      <c r="AT83" s="172" t="s">
        <v>73</v>
      </c>
      <c r="AU83" s="172" t="s">
        <v>74</v>
      </c>
      <c r="AY83" s="171" t="s">
        <v>128</v>
      </c>
      <c r="BK83" s="173">
        <f>BK84+BK127</f>
        <v>0</v>
      </c>
    </row>
    <row r="84" spans="1:65" s="12" customFormat="1" ht="22.9" customHeight="1">
      <c r="B84" s="160"/>
      <c r="C84" s="161"/>
      <c r="D84" s="162" t="s">
        <v>73</v>
      </c>
      <c r="E84" s="174" t="s">
        <v>82</v>
      </c>
      <c r="F84" s="174" t="s">
        <v>129</v>
      </c>
      <c r="G84" s="161"/>
      <c r="H84" s="161"/>
      <c r="I84" s="164"/>
      <c r="J84" s="175">
        <f>BK84</f>
        <v>0</v>
      </c>
      <c r="K84" s="161"/>
      <c r="L84" s="166"/>
      <c r="M84" s="167"/>
      <c r="N84" s="168"/>
      <c r="O84" s="168"/>
      <c r="P84" s="169">
        <f>SUM(P85:P126)</f>
        <v>0</v>
      </c>
      <c r="Q84" s="168"/>
      <c r="R84" s="169">
        <f>SUM(R85:R126)</f>
        <v>21.725999999999999</v>
      </c>
      <c r="S84" s="168"/>
      <c r="T84" s="170">
        <f>SUM(T85:T126)</f>
        <v>0</v>
      </c>
      <c r="AR84" s="171" t="s">
        <v>82</v>
      </c>
      <c r="AT84" s="172" t="s">
        <v>73</v>
      </c>
      <c r="AU84" s="172" t="s">
        <v>82</v>
      </c>
      <c r="AY84" s="171" t="s">
        <v>128</v>
      </c>
      <c r="BK84" s="173">
        <f>SUM(BK85:BK126)</f>
        <v>0</v>
      </c>
    </row>
    <row r="85" spans="1:65" s="2" customFormat="1" ht="33" customHeight="1">
      <c r="A85" s="36"/>
      <c r="B85" s="37"/>
      <c r="C85" s="176" t="s">
        <v>82</v>
      </c>
      <c r="D85" s="176" t="s">
        <v>130</v>
      </c>
      <c r="E85" s="177" t="s">
        <v>660</v>
      </c>
      <c r="F85" s="178" t="s">
        <v>661</v>
      </c>
      <c r="G85" s="179" t="s">
        <v>102</v>
      </c>
      <c r="H85" s="180">
        <v>498.9</v>
      </c>
      <c r="I85" s="181"/>
      <c r="J85" s="182">
        <f>ROUND(I85*H85,2)</f>
        <v>0</v>
      </c>
      <c r="K85" s="178" t="s">
        <v>133</v>
      </c>
      <c r="L85" s="41"/>
      <c r="M85" s="183" t="s">
        <v>21</v>
      </c>
      <c r="N85" s="184" t="s">
        <v>45</v>
      </c>
      <c r="O85" s="66"/>
      <c r="P85" s="185">
        <f>O85*H85</f>
        <v>0</v>
      </c>
      <c r="Q85" s="185">
        <v>0</v>
      </c>
      <c r="R85" s="185">
        <f>Q85*H85</f>
        <v>0</v>
      </c>
      <c r="S85" s="185">
        <v>0</v>
      </c>
      <c r="T85" s="186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7" t="s">
        <v>134</v>
      </c>
      <c r="AT85" s="187" t="s">
        <v>130</v>
      </c>
      <c r="AU85" s="187" t="s">
        <v>84</v>
      </c>
      <c r="AY85" s="19" t="s">
        <v>128</v>
      </c>
      <c r="BE85" s="188">
        <f>IF(N85="základní",J85,0)</f>
        <v>0</v>
      </c>
      <c r="BF85" s="188">
        <f>IF(N85="snížená",J85,0)</f>
        <v>0</v>
      </c>
      <c r="BG85" s="188">
        <f>IF(N85="zákl. přenesená",J85,0)</f>
        <v>0</v>
      </c>
      <c r="BH85" s="188">
        <f>IF(N85="sníž. přenesená",J85,0)</f>
        <v>0</v>
      </c>
      <c r="BI85" s="188">
        <f>IF(N85="nulová",J85,0)</f>
        <v>0</v>
      </c>
      <c r="BJ85" s="19" t="s">
        <v>82</v>
      </c>
      <c r="BK85" s="188">
        <f>ROUND(I85*H85,2)</f>
        <v>0</v>
      </c>
      <c r="BL85" s="19" t="s">
        <v>134</v>
      </c>
      <c r="BM85" s="187" t="s">
        <v>662</v>
      </c>
    </row>
    <row r="86" spans="1:65" s="2" customFormat="1" ht="11.25">
      <c r="A86" s="36"/>
      <c r="B86" s="37"/>
      <c r="C86" s="38"/>
      <c r="D86" s="189" t="s">
        <v>136</v>
      </c>
      <c r="E86" s="38"/>
      <c r="F86" s="190" t="s">
        <v>663</v>
      </c>
      <c r="G86" s="38"/>
      <c r="H86" s="38"/>
      <c r="I86" s="191"/>
      <c r="J86" s="38"/>
      <c r="K86" s="38"/>
      <c r="L86" s="41"/>
      <c r="M86" s="192"/>
      <c r="N86" s="193"/>
      <c r="O86" s="66"/>
      <c r="P86" s="66"/>
      <c r="Q86" s="66"/>
      <c r="R86" s="66"/>
      <c r="S86" s="66"/>
      <c r="T86" s="67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T86" s="19" t="s">
        <v>136</v>
      </c>
      <c r="AU86" s="19" t="s">
        <v>84</v>
      </c>
    </row>
    <row r="87" spans="1:65" s="2" customFormat="1" ht="19.5">
      <c r="A87" s="36"/>
      <c r="B87" s="37"/>
      <c r="C87" s="38"/>
      <c r="D87" s="194" t="s">
        <v>138</v>
      </c>
      <c r="E87" s="38"/>
      <c r="F87" s="195" t="s">
        <v>139</v>
      </c>
      <c r="G87" s="38"/>
      <c r="H87" s="38"/>
      <c r="I87" s="191"/>
      <c r="J87" s="38"/>
      <c r="K87" s="38"/>
      <c r="L87" s="41"/>
      <c r="M87" s="192"/>
      <c r="N87" s="193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138</v>
      </c>
      <c r="AU87" s="19" t="s">
        <v>84</v>
      </c>
    </row>
    <row r="88" spans="1:65" s="13" customFormat="1" ht="11.25">
      <c r="B88" s="196"/>
      <c r="C88" s="197"/>
      <c r="D88" s="194" t="s">
        <v>140</v>
      </c>
      <c r="E88" s="198" t="s">
        <v>21</v>
      </c>
      <c r="F88" s="199" t="s">
        <v>664</v>
      </c>
      <c r="G88" s="197"/>
      <c r="H88" s="198" t="s">
        <v>21</v>
      </c>
      <c r="I88" s="200"/>
      <c r="J88" s="197"/>
      <c r="K88" s="197"/>
      <c r="L88" s="201"/>
      <c r="M88" s="202"/>
      <c r="N88" s="203"/>
      <c r="O88" s="203"/>
      <c r="P88" s="203"/>
      <c r="Q88" s="203"/>
      <c r="R88" s="203"/>
      <c r="S88" s="203"/>
      <c r="T88" s="204"/>
      <c r="AT88" s="205" t="s">
        <v>140</v>
      </c>
      <c r="AU88" s="205" t="s">
        <v>84</v>
      </c>
      <c r="AV88" s="13" t="s">
        <v>82</v>
      </c>
      <c r="AW88" s="13" t="s">
        <v>35</v>
      </c>
      <c r="AX88" s="13" t="s">
        <v>74</v>
      </c>
      <c r="AY88" s="205" t="s">
        <v>128</v>
      </c>
    </row>
    <row r="89" spans="1:65" s="14" customFormat="1" ht="11.25">
      <c r="B89" s="206"/>
      <c r="C89" s="207"/>
      <c r="D89" s="194" t="s">
        <v>140</v>
      </c>
      <c r="E89" s="208" t="s">
        <v>21</v>
      </c>
      <c r="F89" s="209" t="s">
        <v>665</v>
      </c>
      <c r="G89" s="207"/>
      <c r="H89" s="210">
        <v>184.3</v>
      </c>
      <c r="I89" s="211"/>
      <c r="J89" s="207"/>
      <c r="K89" s="207"/>
      <c r="L89" s="212"/>
      <c r="M89" s="213"/>
      <c r="N89" s="214"/>
      <c r="O89" s="214"/>
      <c r="P89" s="214"/>
      <c r="Q89" s="214"/>
      <c r="R89" s="214"/>
      <c r="S89" s="214"/>
      <c r="T89" s="215"/>
      <c r="AT89" s="216" t="s">
        <v>140</v>
      </c>
      <c r="AU89" s="216" t="s">
        <v>84</v>
      </c>
      <c r="AV89" s="14" t="s">
        <v>84</v>
      </c>
      <c r="AW89" s="14" t="s">
        <v>35</v>
      </c>
      <c r="AX89" s="14" t="s">
        <v>74</v>
      </c>
      <c r="AY89" s="216" t="s">
        <v>128</v>
      </c>
    </row>
    <row r="90" spans="1:65" s="14" customFormat="1" ht="11.25">
      <c r="B90" s="206"/>
      <c r="C90" s="207"/>
      <c r="D90" s="194" t="s">
        <v>140</v>
      </c>
      <c r="E90" s="208" t="s">
        <v>21</v>
      </c>
      <c r="F90" s="209" t="s">
        <v>666</v>
      </c>
      <c r="G90" s="207"/>
      <c r="H90" s="210">
        <v>314.60000000000002</v>
      </c>
      <c r="I90" s="211"/>
      <c r="J90" s="207"/>
      <c r="K90" s="207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140</v>
      </c>
      <c r="AU90" s="216" t="s">
        <v>84</v>
      </c>
      <c r="AV90" s="14" t="s">
        <v>84</v>
      </c>
      <c r="AW90" s="14" t="s">
        <v>35</v>
      </c>
      <c r="AX90" s="14" t="s">
        <v>74</v>
      </c>
      <c r="AY90" s="216" t="s">
        <v>128</v>
      </c>
    </row>
    <row r="91" spans="1:65" s="15" customFormat="1" ht="11.25">
      <c r="B91" s="217"/>
      <c r="C91" s="218"/>
      <c r="D91" s="194" t="s">
        <v>140</v>
      </c>
      <c r="E91" s="219" t="s">
        <v>21</v>
      </c>
      <c r="F91" s="220" t="s">
        <v>146</v>
      </c>
      <c r="G91" s="218"/>
      <c r="H91" s="221">
        <v>498.90000000000003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140</v>
      </c>
      <c r="AU91" s="227" t="s">
        <v>84</v>
      </c>
      <c r="AV91" s="15" t="s">
        <v>134</v>
      </c>
      <c r="AW91" s="15" t="s">
        <v>35</v>
      </c>
      <c r="AX91" s="15" t="s">
        <v>82</v>
      </c>
      <c r="AY91" s="227" t="s">
        <v>128</v>
      </c>
    </row>
    <row r="92" spans="1:65" s="2" customFormat="1" ht="62.65" customHeight="1">
      <c r="A92" s="36"/>
      <c r="B92" s="37"/>
      <c r="C92" s="176" t="s">
        <v>151</v>
      </c>
      <c r="D92" s="176" t="s">
        <v>130</v>
      </c>
      <c r="E92" s="177" t="s">
        <v>667</v>
      </c>
      <c r="F92" s="178" t="s">
        <v>668</v>
      </c>
      <c r="G92" s="179" t="s">
        <v>102</v>
      </c>
      <c r="H92" s="180">
        <v>253.41</v>
      </c>
      <c r="I92" s="181"/>
      <c r="J92" s="182">
        <f>ROUND(I92*H92,2)</f>
        <v>0</v>
      </c>
      <c r="K92" s="178" t="s">
        <v>133</v>
      </c>
      <c r="L92" s="41"/>
      <c r="M92" s="183" t="s">
        <v>21</v>
      </c>
      <c r="N92" s="184" t="s">
        <v>45</v>
      </c>
      <c r="O92" s="66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134</v>
      </c>
      <c r="AT92" s="187" t="s">
        <v>130</v>
      </c>
      <c r="AU92" s="187" t="s">
        <v>84</v>
      </c>
      <c r="AY92" s="19" t="s">
        <v>128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19" t="s">
        <v>82</v>
      </c>
      <c r="BK92" s="188">
        <f>ROUND(I92*H92,2)</f>
        <v>0</v>
      </c>
      <c r="BL92" s="19" t="s">
        <v>134</v>
      </c>
      <c r="BM92" s="187" t="s">
        <v>669</v>
      </c>
    </row>
    <row r="93" spans="1:65" s="2" customFormat="1" ht="11.25">
      <c r="A93" s="36"/>
      <c r="B93" s="37"/>
      <c r="C93" s="38"/>
      <c r="D93" s="189" t="s">
        <v>136</v>
      </c>
      <c r="E93" s="38"/>
      <c r="F93" s="190" t="s">
        <v>670</v>
      </c>
      <c r="G93" s="38"/>
      <c r="H93" s="38"/>
      <c r="I93" s="191"/>
      <c r="J93" s="38"/>
      <c r="K93" s="38"/>
      <c r="L93" s="41"/>
      <c r="M93" s="192"/>
      <c r="N93" s="193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136</v>
      </c>
      <c r="AU93" s="19" t="s">
        <v>84</v>
      </c>
    </row>
    <row r="94" spans="1:65" s="2" customFormat="1" ht="19.5">
      <c r="A94" s="36"/>
      <c r="B94" s="37"/>
      <c r="C94" s="38"/>
      <c r="D94" s="194" t="s">
        <v>138</v>
      </c>
      <c r="E94" s="38"/>
      <c r="F94" s="195" t="s">
        <v>139</v>
      </c>
      <c r="G94" s="38"/>
      <c r="H94" s="38"/>
      <c r="I94" s="191"/>
      <c r="J94" s="38"/>
      <c r="K94" s="38"/>
      <c r="L94" s="41"/>
      <c r="M94" s="192"/>
      <c r="N94" s="193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138</v>
      </c>
      <c r="AU94" s="19" t="s">
        <v>84</v>
      </c>
    </row>
    <row r="95" spans="1:65" s="13" customFormat="1" ht="11.25">
      <c r="B95" s="196"/>
      <c r="C95" s="197"/>
      <c r="D95" s="194" t="s">
        <v>140</v>
      </c>
      <c r="E95" s="198" t="s">
        <v>21</v>
      </c>
      <c r="F95" s="199" t="s">
        <v>671</v>
      </c>
      <c r="G95" s="197"/>
      <c r="H95" s="198" t="s">
        <v>21</v>
      </c>
      <c r="I95" s="200"/>
      <c r="J95" s="197"/>
      <c r="K95" s="197"/>
      <c r="L95" s="201"/>
      <c r="M95" s="202"/>
      <c r="N95" s="203"/>
      <c r="O95" s="203"/>
      <c r="P95" s="203"/>
      <c r="Q95" s="203"/>
      <c r="R95" s="203"/>
      <c r="S95" s="203"/>
      <c r="T95" s="204"/>
      <c r="AT95" s="205" t="s">
        <v>140</v>
      </c>
      <c r="AU95" s="205" t="s">
        <v>84</v>
      </c>
      <c r="AV95" s="13" t="s">
        <v>82</v>
      </c>
      <c r="AW95" s="13" t="s">
        <v>35</v>
      </c>
      <c r="AX95" s="13" t="s">
        <v>74</v>
      </c>
      <c r="AY95" s="205" t="s">
        <v>128</v>
      </c>
    </row>
    <row r="96" spans="1:65" s="14" customFormat="1" ht="11.25">
      <c r="B96" s="206"/>
      <c r="C96" s="207"/>
      <c r="D96" s="194" t="s">
        <v>140</v>
      </c>
      <c r="E96" s="208" t="s">
        <v>21</v>
      </c>
      <c r="F96" s="209" t="s">
        <v>672</v>
      </c>
      <c r="G96" s="207"/>
      <c r="H96" s="210">
        <v>253.41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140</v>
      </c>
      <c r="AU96" s="216" t="s">
        <v>84</v>
      </c>
      <c r="AV96" s="14" t="s">
        <v>84</v>
      </c>
      <c r="AW96" s="14" t="s">
        <v>35</v>
      </c>
      <c r="AX96" s="14" t="s">
        <v>74</v>
      </c>
      <c r="AY96" s="216" t="s">
        <v>128</v>
      </c>
    </row>
    <row r="97" spans="1:65" s="15" customFormat="1" ht="11.25">
      <c r="B97" s="217"/>
      <c r="C97" s="218"/>
      <c r="D97" s="194" t="s">
        <v>140</v>
      </c>
      <c r="E97" s="219" t="s">
        <v>21</v>
      </c>
      <c r="F97" s="220" t="s">
        <v>146</v>
      </c>
      <c r="G97" s="218"/>
      <c r="H97" s="221">
        <v>253.41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AT97" s="227" t="s">
        <v>140</v>
      </c>
      <c r="AU97" s="227" t="s">
        <v>84</v>
      </c>
      <c r="AV97" s="15" t="s">
        <v>134</v>
      </c>
      <c r="AW97" s="15" t="s">
        <v>35</v>
      </c>
      <c r="AX97" s="15" t="s">
        <v>82</v>
      </c>
      <c r="AY97" s="227" t="s">
        <v>128</v>
      </c>
    </row>
    <row r="98" spans="1:65" s="2" customFormat="1" ht="44.25" customHeight="1">
      <c r="A98" s="36"/>
      <c r="B98" s="37"/>
      <c r="C98" s="176" t="s">
        <v>134</v>
      </c>
      <c r="D98" s="176" t="s">
        <v>130</v>
      </c>
      <c r="E98" s="177" t="s">
        <v>157</v>
      </c>
      <c r="F98" s="178" t="s">
        <v>158</v>
      </c>
      <c r="G98" s="179" t="s">
        <v>102</v>
      </c>
      <c r="H98" s="180">
        <v>253.41</v>
      </c>
      <c r="I98" s="181"/>
      <c r="J98" s="182">
        <f>ROUND(I98*H98,2)</f>
        <v>0</v>
      </c>
      <c r="K98" s="178" t="s">
        <v>133</v>
      </c>
      <c r="L98" s="41"/>
      <c r="M98" s="183" t="s">
        <v>21</v>
      </c>
      <c r="N98" s="184" t="s">
        <v>45</v>
      </c>
      <c r="O98" s="66"/>
      <c r="P98" s="185">
        <f>O98*H98</f>
        <v>0</v>
      </c>
      <c r="Q98" s="185">
        <v>0</v>
      </c>
      <c r="R98" s="185">
        <f>Q98*H98</f>
        <v>0</v>
      </c>
      <c r="S98" s="185">
        <v>0</v>
      </c>
      <c r="T98" s="186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7" t="s">
        <v>134</v>
      </c>
      <c r="AT98" s="187" t="s">
        <v>130</v>
      </c>
      <c r="AU98" s="187" t="s">
        <v>84</v>
      </c>
      <c r="AY98" s="19" t="s">
        <v>128</v>
      </c>
      <c r="BE98" s="188">
        <f>IF(N98="základní",J98,0)</f>
        <v>0</v>
      </c>
      <c r="BF98" s="188">
        <f>IF(N98="snížená",J98,0)</f>
        <v>0</v>
      </c>
      <c r="BG98" s="188">
        <f>IF(N98="zákl. přenesená",J98,0)</f>
        <v>0</v>
      </c>
      <c r="BH98" s="188">
        <f>IF(N98="sníž. přenesená",J98,0)</f>
        <v>0</v>
      </c>
      <c r="BI98" s="188">
        <f>IF(N98="nulová",J98,0)</f>
        <v>0</v>
      </c>
      <c r="BJ98" s="19" t="s">
        <v>82</v>
      </c>
      <c r="BK98" s="188">
        <f>ROUND(I98*H98,2)</f>
        <v>0</v>
      </c>
      <c r="BL98" s="19" t="s">
        <v>134</v>
      </c>
      <c r="BM98" s="187" t="s">
        <v>673</v>
      </c>
    </row>
    <row r="99" spans="1:65" s="2" customFormat="1" ht="11.25">
      <c r="A99" s="36"/>
      <c r="B99" s="37"/>
      <c r="C99" s="38"/>
      <c r="D99" s="189" t="s">
        <v>136</v>
      </c>
      <c r="E99" s="38"/>
      <c r="F99" s="190" t="s">
        <v>160</v>
      </c>
      <c r="G99" s="38"/>
      <c r="H99" s="38"/>
      <c r="I99" s="191"/>
      <c r="J99" s="38"/>
      <c r="K99" s="38"/>
      <c r="L99" s="41"/>
      <c r="M99" s="192"/>
      <c r="N99" s="193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136</v>
      </c>
      <c r="AU99" s="19" t="s">
        <v>84</v>
      </c>
    </row>
    <row r="100" spans="1:65" s="2" customFormat="1" ht="19.5">
      <c r="A100" s="36"/>
      <c r="B100" s="37"/>
      <c r="C100" s="38"/>
      <c r="D100" s="194" t="s">
        <v>138</v>
      </c>
      <c r="E100" s="38"/>
      <c r="F100" s="195" t="s">
        <v>139</v>
      </c>
      <c r="G100" s="38"/>
      <c r="H100" s="38"/>
      <c r="I100" s="191"/>
      <c r="J100" s="38"/>
      <c r="K100" s="38"/>
      <c r="L100" s="41"/>
      <c r="M100" s="192"/>
      <c r="N100" s="193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138</v>
      </c>
      <c r="AU100" s="19" t="s">
        <v>84</v>
      </c>
    </row>
    <row r="101" spans="1:65" s="13" customFormat="1" ht="11.25">
      <c r="B101" s="196"/>
      <c r="C101" s="197"/>
      <c r="D101" s="194" t="s">
        <v>140</v>
      </c>
      <c r="E101" s="198" t="s">
        <v>21</v>
      </c>
      <c r="F101" s="199" t="s">
        <v>674</v>
      </c>
      <c r="G101" s="197"/>
      <c r="H101" s="198" t="s">
        <v>21</v>
      </c>
      <c r="I101" s="200"/>
      <c r="J101" s="197"/>
      <c r="K101" s="197"/>
      <c r="L101" s="201"/>
      <c r="M101" s="202"/>
      <c r="N101" s="203"/>
      <c r="O101" s="203"/>
      <c r="P101" s="203"/>
      <c r="Q101" s="203"/>
      <c r="R101" s="203"/>
      <c r="S101" s="203"/>
      <c r="T101" s="204"/>
      <c r="AT101" s="205" t="s">
        <v>140</v>
      </c>
      <c r="AU101" s="205" t="s">
        <v>84</v>
      </c>
      <c r="AV101" s="13" t="s">
        <v>82</v>
      </c>
      <c r="AW101" s="13" t="s">
        <v>35</v>
      </c>
      <c r="AX101" s="13" t="s">
        <v>74</v>
      </c>
      <c r="AY101" s="205" t="s">
        <v>128</v>
      </c>
    </row>
    <row r="102" spans="1:65" s="14" customFormat="1" ht="11.25">
      <c r="B102" s="206"/>
      <c r="C102" s="207"/>
      <c r="D102" s="194" t="s">
        <v>140</v>
      </c>
      <c r="E102" s="208" t="s">
        <v>21</v>
      </c>
      <c r="F102" s="209" t="s">
        <v>672</v>
      </c>
      <c r="G102" s="207"/>
      <c r="H102" s="210">
        <v>253.41</v>
      </c>
      <c r="I102" s="211"/>
      <c r="J102" s="207"/>
      <c r="K102" s="207"/>
      <c r="L102" s="212"/>
      <c r="M102" s="213"/>
      <c r="N102" s="214"/>
      <c r="O102" s="214"/>
      <c r="P102" s="214"/>
      <c r="Q102" s="214"/>
      <c r="R102" s="214"/>
      <c r="S102" s="214"/>
      <c r="T102" s="215"/>
      <c r="AT102" s="216" t="s">
        <v>140</v>
      </c>
      <c r="AU102" s="216" t="s">
        <v>84</v>
      </c>
      <c r="AV102" s="14" t="s">
        <v>84</v>
      </c>
      <c r="AW102" s="14" t="s">
        <v>35</v>
      </c>
      <c r="AX102" s="14" t="s">
        <v>74</v>
      </c>
      <c r="AY102" s="216" t="s">
        <v>128</v>
      </c>
    </row>
    <row r="103" spans="1:65" s="15" customFormat="1" ht="11.25">
      <c r="B103" s="217"/>
      <c r="C103" s="218"/>
      <c r="D103" s="194" t="s">
        <v>140</v>
      </c>
      <c r="E103" s="219" t="s">
        <v>21</v>
      </c>
      <c r="F103" s="220" t="s">
        <v>146</v>
      </c>
      <c r="G103" s="218"/>
      <c r="H103" s="221">
        <v>253.41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AT103" s="227" t="s">
        <v>140</v>
      </c>
      <c r="AU103" s="227" t="s">
        <v>84</v>
      </c>
      <c r="AV103" s="15" t="s">
        <v>134</v>
      </c>
      <c r="AW103" s="15" t="s">
        <v>35</v>
      </c>
      <c r="AX103" s="15" t="s">
        <v>82</v>
      </c>
      <c r="AY103" s="227" t="s">
        <v>128</v>
      </c>
    </row>
    <row r="104" spans="1:65" s="14" customFormat="1" ht="11.25">
      <c r="B104" s="206"/>
      <c r="C104" s="207"/>
      <c r="D104" s="194" t="s">
        <v>140</v>
      </c>
      <c r="E104" s="208" t="s">
        <v>21</v>
      </c>
      <c r="F104" s="209" t="s">
        <v>675</v>
      </c>
      <c r="G104" s="207"/>
      <c r="H104" s="210">
        <v>245.49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140</v>
      </c>
      <c r="AU104" s="216" t="s">
        <v>84</v>
      </c>
      <c r="AV104" s="14" t="s">
        <v>84</v>
      </c>
      <c r="AW104" s="14" t="s">
        <v>35</v>
      </c>
      <c r="AX104" s="14" t="s">
        <v>74</v>
      </c>
      <c r="AY104" s="216" t="s">
        <v>128</v>
      </c>
    </row>
    <row r="105" spans="1:65" s="2" customFormat="1" ht="37.9" customHeight="1">
      <c r="A105" s="36"/>
      <c r="B105" s="37"/>
      <c r="C105" s="176" t="s">
        <v>161</v>
      </c>
      <c r="D105" s="176" t="s">
        <v>130</v>
      </c>
      <c r="E105" s="177" t="s">
        <v>676</v>
      </c>
      <c r="F105" s="178" t="s">
        <v>677</v>
      </c>
      <c r="G105" s="179" t="s">
        <v>175</v>
      </c>
      <c r="H105" s="180">
        <v>2534.1</v>
      </c>
      <c r="I105" s="181"/>
      <c r="J105" s="182">
        <f>ROUND(I105*H105,2)</f>
        <v>0</v>
      </c>
      <c r="K105" s="178" t="s">
        <v>21</v>
      </c>
      <c r="L105" s="41"/>
      <c r="M105" s="183" t="s">
        <v>21</v>
      </c>
      <c r="N105" s="184" t="s">
        <v>45</v>
      </c>
      <c r="O105" s="66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87" t="s">
        <v>134</v>
      </c>
      <c r="AT105" s="187" t="s">
        <v>130</v>
      </c>
      <c r="AU105" s="187" t="s">
        <v>84</v>
      </c>
      <c r="AY105" s="19" t="s">
        <v>128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19" t="s">
        <v>82</v>
      </c>
      <c r="BK105" s="188">
        <f>ROUND(I105*H105,2)</f>
        <v>0</v>
      </c>
      <c r="BL105" s="19" t="s">
        <v>134</v>
      </c>
      <c r="BM105" s="187" t="s">
        <v>678</v>
      </c>
    </row>
    <row r="106" spans="1:65" s="2" customFormat="1" ht="19.5">
      <c r="A106" s="36"/>
      <c r="B106" s="37"/>
      <c r="C106" s="38"/>
      <c r="D106" s="194" t="s">
        <v>138</v>
      </c>
      <c r="E106" s="38"/>
      <c r="F106" s="195" t="s">
        <v>139</v>
      </c>
      <c r="G106" s="38"/>
      <c r="H106" s="38"/>
      <c r="I106" s="191"/>
      <c r="J106" s="38"/>
      <c r="K106" s="38"/>
      <c r="L106" s="41"/>
      <c r="M106" s="192"/>
      <c r="N106" s="193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138</v>
      </c>
      <c r="AU106" s="19" t="s">
        <v>84</v>
      </c>
    </row>
    <row r="107" spans="1:65" s="13" customFormat="1" ht="11.25">
      <c r="B107" s="196"/>
      <c r="C107" s="197"/>
      <c r="D107" s="194" t="s">
        <v>140</v>
      </c>
      <c r="E107" s="198" t="s">
        <v>21</v>
      </c>
      <c r="F107" s="199" t="s">
        <v>679</v>
      </c>
      <c r="G107" s="197"/>
      <c r="H107" s="198" t="s">
        <v>21</v>
      </c>
      <c r="I107" s="200"/>
      <c r="J107" s="197"/>
      <c r="K107" s="197"/>
      <c r="L107" s="201"/>
      <c r="M107" s="202"/>
      <c r="N107" s="203"/>
      <c r="O107" s="203"/>
      <c r="P107" s="203"/>
      <c r="Q107" s="203"/>
      <c r="R107" s="203"/>
      <c r="S107" s="203"/>
      <c r="T107" s="204"/>
      <c r="AT107" s="205" t="s">
        <v>140</v>
      </c>
      <c r="AU107" s="205" t="s">
        <v>84</v>
      </c>
      <c r="AV107" s="13" t="s">
        <v>82</v>
      </c>
      <c r="AW107" s="13" t="s">
        <v>35</v>
      </c>
      <c r="AX107" s="13" t="s">
        <v>74</v>
      </c>
      <c r="AY107" s="205" t="s">
        <v>128</v>
      </c>
    </row>
    <row r="108" spans="1:65" s="14" customFormat="1" ht="11.25">
      <c r="B108" s="206"/>
      <c r="C108" s="207"/>
      <c r="D108" s="194" t="s">
        <v>140</v>
      </c>
      <c r="E108" s="208" t="s">
        <v>21</v>
      </c>
      <c r="F108" s="209" t="s">
        <v>680</v>
      </c>
      <c r="G108" s="207"/>
      <c r="H108" s="210">
        <v>2534.1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140</v>
      </c>
      <c r="AU108" s="216" t="s">
        <v>84</v>
      </c>
      <c r="AV108" s="14" t="s">
        <v>84</v>
      </c>
      <c r="AW108" s="14" t="s">
        <v>35</v>
      </c>
      <c r="AX108" s="14" t="s">
        <v>74</v>
      </c>
      <c r="AY108" s="216" t="s">
        <v>128</v>
      </c>
    </row>
    <row r="109" spans="1:65" s="15" customFormat="1" ht="11.25">
      <c r="B109" s="217"/>
      <c r="C109" s="218"/>
      <c r="D109" s="194" t="s">
        <v>140</v>
      </c>
      <c r="E109" s="219" t="s">
        <v>21</v>
      </c>
      <c r="F109" s="220" t="s">
        <v>146</v>
      </c>
      <c r="G109" s="218"/>
      <c r="H109" s="221">
        <v>2534.1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140</v>
      </c>
      <c r="AU109" s="227" t="s">
        <v>84</v>
      </c>
      <c r="AV109" s="15" t="s">
        <v>134</v>
      </c>
      <c r="AW109" s="15" t="s">
        <v>35</v>
      </c>
      <c r="AX109" s="15" t="s">
        <v>82</v>
      </c>
      <c r="AY109" s="227" t="s">
        <v>128</v>
      </c>
    </row>
    <row r="110" spans="1:65" s="2" customFormat="1" ht="37.9" customHeight="1">
      <c r="A110" s="36"/>
      <c r="B110" s="37"/>
      <c r="C110" s="176" t="s">
        <v>167</v>
      </c>
      <c r="D110" s="176" t="s">
        <v>130</v>
      </c>
      <c r="E110" s="177" t="s">
        <v>681</v>
      </c>
      <c r="F110" s="178" t="s">
        <v>682</v>
      </c>
      <c r="G110" s="179" t="s">
        <v>175</v>
      </c>
      <c r="H110" s="180">
        <v>493.18</v>
      </c>
      <c r="I110" s="181"/>
      <c r="J110" s="182">
        <f>ROUND(I110*H110,2)</f>
        <v>0</v>
      </c>
      <c r="K110" s="178" t="s">
        <v>21</v>
      </c>
      <c r="L110" s="41"/>
      <c r="M110" s="183" t="s">
        <v>21</v>
      </c>
      <c r="N110" s="184" t="s">
        <v>45</v>
      </c>
      <c r="O110" s="66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7" t="s">
        <v>134</v>
      </c>
      <c r="AT110" s="187" t="s">
        <v>130</v>
      </c>
      <c r="AU110" s="187" t="s">
        <v>84</v>
      </c>
      <c r="AY110" s="19" t="s">
        <v>128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19" t="s">
        <v>82</v>
      </c>
      <c r="BK110" s="188">
        <f>ROUND(I110*H110,2)</f>
        <v>0</v>
      </c>
      <c r="BL110" s="19" t="s">
        <v>134</v>
      </c>
      <c r="BM110" s="187" t="s">
        <v>683</v>
      </c>
    </row>
    <row r="111" spans="1:65" s="2" customFormat="1" ht="19.5">
      <c r="A111" s="36"/>
      <c r="B111" s="37"/>
      <c r="C111" s="38"/>
      <c r="D111" s="194" t="s">
        <v>138</v>
      </c>
      <c r="E111" s="38"/>
      <c r="F111" s="195" t="s">
        <v>139</v>
      </c>
      <c r="G111" s="38"/>
      <c r="H111" s="38"/>
      <c r="I111" s="191"/>
      <c r="J111" s="38"/>
      <c r="K111" s="38"/>
      <c r="L111" s="41"/>
      <c r="M111" s="192"/>
      <c r="N111" s="193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138</v>
      </c>
      <c r="AU111" s="19" t="s">
        <v>84</v>
      </c>
    </row>
    <row r="112" spans="1:65" s="13" customFormat="1" ht="11.25">
      <c r="B112" s="196"/>
      <c r="C112" s="197"/>
      <c r="D112" s="194" t="s">
        <v>140</v>
      </c>
      <c r="E112" s="198" t="s">
        <v>21</v>
      </c>
      <c r="F112" s="199" t="s">
        <v>684</v>
      </c>
      <c r="G112" s="197"/>
      <c r="H112" s="198" t="s">
        <v>21</v>
      </c>
      <c r="I112" s="200"/>
      <c r="J112" s="197"/>
      <c r="K112" s="197"/>
      <c r="L112" s="201"/>
      <c r="M112" s="202"/>
      <c r="N112" s="203"/>
      <c r="O112" s="203"/>
      <c r="P112" s="203"/>
      <c r="Q112" s="203"/>
      <c r="R112" s="203"/>
      <c r="S112" s="203"/>
      <c r="T112" s="204"/>
      <c r="AT112" s="205" t="s">
        <v>140</v>
      </c>
      <c r="AU112" s="205" t="s">
        <v>84</v>
      </c>
      <c r="AV112" s="13" t="s">
        <v>82</v>
      </c>
      <c r="AW112" s="13" t="s">
        <v>35</v>
      </c>
      <c r="AX112" s="13" t="s">
        <v>74</v>
      </c>
      <c r="AY112" s="205" t="s">
        <v>128</v>
      </c>
    </row>
    <row r="113" spans="1:65" s="14" customFormat="1" ht="11.25">
      <c r="B113" s="206"/>
      <c r="C113" s="207"/>
      <c r="D113" s="194" t="s">
        <v>140</v>
      </c>
      <c r="E113" s="208" t="s">
        <v>21</v>
      </c>
      <c r="F113" s="209" t="s">
        <v>685</v>
      </c>
      <c r="G113" s="207"/>
      <c r="H113" s="210">
        <v>115.18</v>
      </c>
      <c r="I113" s="211"/>
      <c r="J113" s="207"/>
      <c r="K113" s="207"/>
      <c r="L113" s="212"/>
      <c r="M113" s="213"/>
      <c r="N113" s="214"/>
      <c r="O113" s="214"/>
      <c r="P113" s="214"/>
      <c r="Q113" s="214"/>
      <c r="R113" s="214"/>
      <c r="S113" s="214"/>
      <c r="T113" s="215"/>
      <c r="AT113" s="216" t="s">
        <v>140</v>
      </c>
      <c r="AU113" s="216" t="s">
        <v>84</v>
      </c>
      <c r="AV113" s="14" t="s">
        <v>84</v>
      </c>
      <c r="AW113" s="14" t="s">
        <v>35</v>
      </c>
      <c r="AX113" s="14" t="s">
        <v>74</v>
      </c>
      <c r="AY113" s="216" t="s">
        <v>128</v>
      </c>
    </row>
    <row r="114" spans="1:65" s="13" customFormat="1" ht="11.25">
      <c r="B114" s="196"/>
      <c r="C114" s="197"/>
      <c r="D114" s="194" t="s">
        <v>140</v>
      </c>
      <c r="E114" s="198" t="s">
        <v>21</v>
      </c>
      <c r="F114" s="199" t="s">
        <v>686</v>
      </c>
      <c r="G114" s="197"/>
      <c r="H114" s="198" t="s">
        <v>21</v>
      </c>
      <c r="I114" s="200"/>
      <c r="J114" s="197"/>
      <c r="K114" s="197"/>
      <c r="L114" s="201"/>
      <c r="M114" s="202"/>
      <c r="N114" s="203"/>
      <c r="O114" s="203"/>
      <c r="P114" s="203"/>
      <c r="Q114" s="203"/>
      <c r="R114" s="203"/>
      <c r="S114" s="203"/>
      <c r="T114" s="204"/>
      <c r="AT114" s="205" t="s">
        <v>140</v>
      </c>
      <c r="AU114" s="205" t="s">
        <v>84</v>
      </c>
      <c r="AV114" s="13" t="s">
        <v>82</v>
      </c>
      <c r="AW114" s="13" t="s">
        <v>35</v>
      </c>
      <c r="AX114" s="13" t="s">
        <v>74</v>
      </c>
      <c r="AY114" s="205" t="s">
        <v>128</v>
      </c>
    </row>
    <row r="115" spans="1:65" s="14" customFormat="1" ht="11.25">
      <c r="B115" s="206"/>
      <c r="C115" s="207"/>
      <c r="D115" s="194" t="s">
        <v>140</v>
      </c>
      <c r="E115" s="208" t="s">
        <v>21</v>
      </c>
      <c r="F115" s="209" t="s">
        <v>687</v>
      </c>
      <c r="G115" s="207"/>
      <c r="H115" s="210">
        <v>68</v>
      </c>
      <c r="I115" s="211"/>
      <c r="J115" s="207"/>
      <c r="K115" s="207"/>
      <c r="L115" s="212"/>
      <c r="M115" s="213"/>
      <c r="N115" s="214"/>
      <c r="O115" s="214"/>
      <c r="P115" s="214"/>
      <c r="Q115" s="214"/>
      <c r="R115" s="214"/>
      <c r="S115" s="214"/>
      <c r="T115" s="215"/>
      <c r="AT115" s="216" t="s">
        <v>140</v>
      </c>
      <c r="AU115" s="216" t="s">
        <v>84</v>
      </c>
      <c r="AV115" s="14" t="s">
        <v>84</v>
      </c>
      <c r="AW115" s="14" t="s">
        <v>35</v>
      </c>
      <c r="AX115" s="14" t="s">
        <v>74</v>
      </c>
      <c r="AY115" s="216" t="s">
        <v>128</v>
      </c>
    </row>
    <row r="116" spans="1:65" s="13" customFormat="1" ht="11.25">
      <c r="B116" s="196"/>
      <c r="C116" s="197"/>
      <c r="D116" s="194" t="s">
        <v>140</v>
      </c>
      <c r="E116" s="198" t="s">
        <v>21</v>
      </c>
      <c r="F116" s="199" t="s">
        <v>688</v>
      </c>
      <c r="G116" s="197"/>
      <c r="H116" s="198" t="s">
        <v>21</v>
      </c>
      <c r="I116" s="200"/>
      <c r="J116" s="197"/>
      <c r="K116" s="197"/>
      <c r="L116" s="201"/>
      <c r="M116" s="202"/>
      <c r="N116" s="203"/>
      <c r="O116" s="203"/>
      <c r="P116" s="203"/>
      <c r="Q116" s="203"/>
      <c r="R116" s="203"/>
      <c r="S116" s="203"/>
      <c r="T116" s="204"/>
      <c r="AT116" s="205" t="s">
        <v>140</v>
      </c>
      <c r="AU116" s="205" t="s">
        <v>84</v>
      </c>
      <c r="AV116" s="13" t="s">
        <v>82</v>
      </c>
      <c r="AW116" s="13" t="s">
        <v>35</v>
      </c>
      <c r="AX116" s="13" t="s">
        <v>74</v>
      </c>
      <c r="AY116" s="205" t="s">
        <v>128</v>
      </c>
    </row>
    <row r="117" spans="1:65" s="14" customFormat="1" ht="11.25">
      <c r="B117" s="206"/>
      <c r="C117" s="207"/>
      <c r="D117" s="194" t="s">
        <v>140</v>
      </c>
      <c r="E117" s="208" t="s">
        <v>21</v>
      </c>
      <c r="F117" s="209" t="s">
        <v>689</v>
      </c>
      <c r="G117" s="207"/>
      <c r="H117" s="210">
        <v>100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140</v>
      </c>
      <c r="AU117" s="216" t="s">
        <v>84</v>
      </c>
      <c r="AV117" s="14" t="s">
        <v>84</v>
      </c>
      <c r="AW117" s="14" t="s">
        <v>35</v>
      </c>
      <c r="AX117" s="14" t="s">
        <v>74</v>
      </c>
      <c r="AY117" s="216" t="s">
        <v>128</v>
      </c>
    </row>
    <row r="118" spans="1:65" s="13" customFormat="1" ht="11.25">
      <c r="B118" s="196"/>
      <c r="C118" s="197"/>
      <c r="D118" s="194" t="s">
        <v>140</v>
      </c>
      <c r="E118" s="198" t="s">
        <v>21</v>
      </c>
      <c r="F118" s="199" t="s">
        <v>690</v>
      </c>
      <c r="G118" s="197"/>
      <c r="H118" s="198" t="s">
        <v>21</v>
      </c>
      <c r="I118" s="200"/>
      <c r="J118" s="197"/>
      <c r="K118" s="197"/>
      <c r="L118" s="201"/>
      <c r="M118" s="202"/>
      <c r="N118" s="203"/>
      <c r="O118" s="203"/>
      <c r="P118" s="203"/>
      <c r="Q118" s="203"/>
      <c r="R118" s="203"/>
      <c r="S118" s="203"/>
      <c r="T118" s="204"/>
      <c r="AT118" s="205" t="s">
        <v>140</v>
      </c>
      <c r="AU118" s="205" t="s">
        <v>84</v>
      </c>
      <c r="AV118" s="13" t="s">
        <v>82</v>
      </c>
      <c r="AW118" s="13" t="s">
        <v>35</v>
      </c>
      <c r="AX118" s="13" t="s">
        <v>74</v>
      </c>
      <c r="AY118" s="205" t="s">
        <v>128</v>
      </c>
    </row>
    <row r="119" spans="1:65" s="14" customFormat="1" ht="11.25">
      <c r="B119" s="206"/>
      <c r="C119" s="207"/>
      <c r="D119" s="194" t="s">
        <v>140</v>
      </c>
      <c r="E119" s="208" t="s">
        <v>21</v>
      </c>
      <c r="F119" s="209" t="s">
        <v>691</v>
      </c>
      <c r="G119" s="207"/>
      <c r="H119" s="210">
        <v>180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140</v>
      </c>
      <c r="AU119" s="216" t="s">
        <v>84</v>
      </c>
      <c r="AV119" s="14" t="s">
        <v>84</v>
      </c>
      <c r="AW119" s="14" t="s">
        <v>35</v>
      </c>
      <c r="AX119" s="14" t="s">
        <v>74</v>
      </c>
      <c r="AY119" s="216" t="s">
        <v>128</v>
      </c>
    </row>
    <row r="120" spans="1:65" s="13" customFormat="1" ht="11.25">
      <c r="B120" s="196"/>
      <c r="C120" s="197"/>
      <c r="D120" s="194" t="s">
        <v>140</v>
      </c>
      <c r="E120" s="198" t="s">
        <v>21</v>
      </c>
      <c r="F120" s="199" t="s">
        <v>692</v>
      </c>
      <c r="G120" s="197"/>
      <c r="H120" s="198" t="s">
        <v>21</v>
      </c>
      <c r="I120" s="200"/>
      <c r="J120" s="197"/>
      <c r="K120" s="197"/>
      <c r="L120" s="201"/>
      <c r="M120" s="202"/>
      <c r="N120" s="203"/>
      <c r="O120" s="203"/>
      <c r="P120" s="203"/>
      <c r="Q120" s="203"/>
      <c r="R120" s="203"/>
      <c r="S120" s="203"/>
      <c r="T120" s="204"/>
      <c r="AT120" s="205" t="s">
        <v>140</v>
      </c>
      <c r="AU120" s="205" t="s">
        <v>84</v>
      </c>
      <c r="AV120" s="13" t="s">
        <v>82</v>
      </c>
      <c r="AW120" s="13" t="s">
        <v>35</v>
      </c>
      <c r="AX120" s="13" t="s">
        <v>74</v>
      </c>
      <c r="AY120" s="205" t="s">
        <v>128</v>
      </c>
    </row>
    <row r="121" spans="1:65" s="14" customFormat="1" ht="11.25">
      <c r="B121" s="206"/>
      <c r="C121" s="207"/>
      <c r="D121" s="194" t="s">
        <v>140</v>
      </c>
      <c r="E121" s="208" t="s">
        <v>21</v>
      </c>
      <c r="F121" s="209" t="s">
        <v>693</v>
      </c>
      <c r="G121" s="207"/>
      <c r="H121" s="210">
        <v>30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140</v>
      </c>
      <c r="AU121" s="216" t="s">
        <v>84</v>
      </c>
      <c r="AV121" s="14" t="s">
        <v>84</v>
      </c>
      <c r="AW121" s="14" t="s">
        <v>35</v>
      </c>
      <c r="AX121" s="14" t="s">
        <v>74</v>
      </c>
      <c r="AY121" s="216" t="s">
        <v>128</v>
      </c>
    </row>
    <row r="122" spans="1:65" s="15" customFormat="1" ht="11.25">
      <c r="B122" s="217"/>
      <c r="C122" s="218"/>
      <c r="D122" s="194" t="s">
        <v>140</v>
      </c>
      <c r="E122" s="219" t="s">
        <v>21</v>
      </c>
      <c r="F122" s="220" t="s">
        <v>146</v>
      </c>
      <c r="G122" s="218"/>
      <c r="H122" s="221">
        <v>493.18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140</v>
      </c>
      <c r="AU122" s="227" t="s">
        <v>84</v>
      </c>
      <c r="AV122" s="15" t="s">
        <v>134</v>
      </c>
      <c r="AW122" s="15" t="s">
        <v>35</v>
      </c>
      <c r="AX122" s="15" t="s">
        <v>82</v>
      </c>
      <c r="AY122" s="227" t="s">
        <v>128</v>
      </c>
    </row>
    <row r="123" spans="1:65" s="2" customFormat="1" ht="24.2" customHeight="1">
      <c r="A123" s="36"/>
      <c r="B123" s="37"/>
      <c r="C123" s="176" t="s">
        <v>172</v>
      </c>
      <c r="D123" s="176" t="s">
        <v>130</v>
      </c>
      <c r="E123" s="177" t="s">
        <v>694</v>
      </c>
      <c r="F123" s="178" t="s">
        <v>695</v>
      </c>
      <c r="G123" s="179" t="s">
        <v>102</v>
      </c>
      <c r="H123" s="180">
        <v>10.199999999999999</v>
      </c>
      <c r="I123" s="181"/>
      <c r="J123" s="182">
        <f>ROUND(I123*H123,2)</f>
        <v>0</v>
      </c>
      <c r="K123" s="178" t="s">
        <v>21</v>
      </c>
      <c r="L123" s="41"/>
      <c r="M123" s="183" t="s">
        <v>21</v>
      </c>
      <c r="N123" s="184" t="s">
        <v>45</v>
      </c>
      <c r="O123" s="66"/>
      <c r="P123" s="185">
        <f>O123*H123</f>
        <v>0</v>
      </c>
      <c r="Q123" s="185">
        <v>2.13</v>
      </c>
      <c r="R123" s="185">
        <f>Q123*H123</f>
        <v>21.725999999999999</v>
      </c>
      <c r="S123" s="185">
        <v>0</v>
      </c>
      <c r="T123" s="18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134</v>
      </c>
      <c r="AT123" s="187" t="s">
        <v>130</v>
      </c>
      <c r="AU123" s="187" t="s">
        <v>84</v>
      </c>
      <c r="AY123" s="19" t="s">
        <v>128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19" t="s">
        <v>82</v>
      </c>
      <c r="BK123" s="188">
        <f>ROUND(I123*H123,2)</f>
        <v>0</v>
      </c>
      <c r="BL123" s="19" t="s">
        <v>134</v>
      </c>
      <c r="BM123" s="187" t="s">
        <v>696</v>
      </c>
    </row>
    <row r="124" spans="1:65" s="2" customFormat="1" ht="19.5">
      <c r="A124" s="36"/>
      <c r="B124" s="37"/>
      <c r="C124" s="38"/>
      <c r="D124" s="194" t="s">
        <v>138</v>
      </c>
      <c r="E124" s="38"/>
      <c r="F124" s="195" t="s">
        <v>139</v>
      </c>
      <c r="G124" s="38"/>
      <c r="H124" s="38"/>
      <c r="I124" s="191"/>
      <c r="J124" s="38"/>
      <c r="K124" s="38"/>
      <c r="L124" s="41"/>
      <c r="M124" s="192"/>
      <c r="N124" s="193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138</v>
      </c>
      <c r="AU124" s="19" t="s">
        <v>84</v>
      </c>
    </row>
    <row r="125" spans="1:65" s="14" customFormat="1" ht="11.25">
      <c r="B125" s="206"/>
      <c r="C125" s="207"/>
      <c r="D125" s="194" t="s">
        <v>140</v>
      </c>
      <c r="E125" s="208" t="s">
        <v>21</v>
      </c>
      <c r="F125" s="209" t="s">
        <v>697</v>
      </c>
      <c r="G125" s="207"/>
      <c r="H125" s="210">
        <v>10.199999999999999</v>
      </c>
      <c r="I125" s="211"/>
      <c r="J125" s="207"/>
      <c r="K125" s="207"/>
      <c r="L125" s="212"/>
      <c r="M125" s="213"/>
      <c r="N125" s="214"/>
      <c r="O125" s="214"/>
      <c r="P125" s="214"/>
      <c r="Q125" s="214"/>
      <c r="R125" s="214"/>
      <c r="S125" s="214"/>
      <c r="T125" s="215"/>
      <c r="AT125" s="216" t="s">
        <v>140</v>
      </c>
      <c r="AU125" s="216" t="s">
        <v>84</v>
      </c>
      <c r="AV125" s="14" t="s">
        <v>84</v>
      </c>
      <c r="AW125" s="14" t="s">
        <v>35</v>
      </c>
      <c r="AX125" s="14" t="s">
        <v>74</v>
      </c>
      <c r="AY125" s="216" t="s">
        <v>128</v>
      </c>
    </row>
    <row r="126" spans="1:65" s="15" customFormat="1" ht="11.25">
      <c r="B126" s="217"/>
      <c r="C126" s="218"/>
      <c r="D126" s="194" t="s">
        <v>140</v>
      </c>
      <c r="E126" s="219" t="s">
        <v>21</v>
      </c>
      <c r="F126" s="220" t="s">
        <v>146</v>
      </c>
      <c r="G126" s="218"/>
      <c r="H126" s="221">
        <v>10.199999999999999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140</v>
      </c>
      <c r="AU126" s="227" t="s">
        <v>84</v>
      </c>
      <c r="AV126" s="15" t="s">
        <v>134</v>
      </c>
      <c r="AW126" s="15" t="s">
        <v>35</v>
      </c>
      <c r="AX126" s="15" t="s">
        <v>82</v>
      </c>
      <c r="AY126" s="227" t="s">
        <v>128</v>
      </c>
    </row>
    <row r="127" spans="1:65" s="12" customFormat="1" ht="22.9" customHeight="1">
      <c r="B127" s="160"/>
      <c r="C127" s="161"/>
      <c r="D127" s="162" t="s">
        <v>73</v>
      </c>
      <c r="E127" s="174" t="s">
        <v>309</v>
      </c>
      <c r="F127" s="174" t="s">
        <v>310</v>
      </c>
      <c r="G127" s="161"/>
      <c r="H127" s="161"/>
      <c r="I127" s="164"/>
      <c r="J127" s="175">
        <f>BK127</f>
        <v>0</v>
      </c>
      <c r="K127" s="161"/>
      <c r="L127" s="166"/>
      <c r="M127" s="167"/>
      <c r="N127" s="168"/>
      <c r="O127" s="168"/>
      <c r="P127" s="169">
        <f>SUM(P128:P130)</f>
        <v>0</v>
      </c>
      <c r="Q127" s="168"/>
      <c r="R127" s="169">
        <f>SUM(R128:R130)</f>
        <v>0</v>
      </c>
      <c r="S127" s="168"/>
      <c r="T127" s="170">
        <f>SUM(T128:T130)</f>
        <v>0</v>
      </c>
      <c r="AR127" s="171" t="s">
        <v>82</v>
      </c>
      <c r="AT127" s="172" t="s">
        <v>73</v>
      </c>
      <c r="AU127" s="172" t="s">
        <v>82</v>
      </c>
      <c r="AY127" s="171" t="s">
        <v>128</v>
      </c>
      <c r="BK127" s="173">
        <f>SUM(BK128:BK130)</f>
        <v>0</v>
      </c>
    </row>
    <row r="128" spans="1:65" s="2" customFormat="1" ht="33" customHeight="1">
      <c r="A128" s="36"/>
      <c r="B128" s="37"/>
      <c r="C128" s="176" t="s">
        <v>235</v>
      </c>
      <c r="D128" s="176" t="s">
        <v>130</v>
      </c>
      <c r="E128" s="177" t="s">
        <v>312</v>
      </c>
      <c r="F128" s="178" t="s">
        <v>313</v>
      </c>
      <c r="G128" s="179" t="s">
        <v>314</v>
      </c>
      <c r="H128" s="180">
        <v>21.725999999999999</v>
      </c>
      <c r="I128" s="181"/>
      <c r="J128" s="182">
        <f>ROUND(I128*H128,2)</f>
        <v>0</v>
      </c>
      <c r="K128" s="178" t="s">
        <v>133</v>
      </c>
      <c r="L128" s="41"/>
      <c r="M128" s="183" t="s">
        <v>21</v>
      </c>
      <c r="N128" s="184" t="s">
        <v>45</v>
      </c>
      <c r="O128" s="66"/>
      <c r="P128" s="185">
        <f>O128*H128</f>
        <v>0</v>
      </c>
      <c r="Q128" s="185">
        <v>0</v>
      </c>
      <c r="R128" s="185">
        <f>Q128*H128</f>
        <v>0</v>
      </c>
      <c r="S128" s="185">
        <v>0</v>
      </c>
      <c r="T128" s="186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7" t="s">
        <v>134</v>
      </c>
      <c r="AT128" s="187" t="s">
        <v>130</v>
      </c>
      <c r="AU128" s="187" t="s">
        <v>84</v>
      </c>
      <c r="AY128" s="19" t="s">
        <v>128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19" t="s">
        <v>82</v>
      </c>
      <c r="BK128" s="188">
        <f>ROUND(I128*H128,2)</f>
        <v>0</v>
      </c>
      <c r="BL128" s="19" t="s">
        <v>134</v>
      </c>
      <c r="BM128" s="187" t="s">
        <v>698</v>
      </c>
    </row>
    <row r="129" spans="1:47" s="2" customFormat="1" ht="11.25">
      <c r="A129" s="36"/>
      <c r="B129" s="37"/>
      <c r="C129" s="38"/>
      <c r="D129" s="189" t="s">
        <v>136</v>
      </c>
      <c r="E129" s="38"/>
      <c r="F129" s="190" t="s">
        <v>316</v>
      </c>
      <c r="G129" s="38"/>
      <c r="H129" s="38"/>
      <c r="I129" s="191"/>
      <c r="J129" s="38"/>
      <c r="K129" s="38"/>
      <c r="L129" s="41"/>
      <c r="M129" s="192"/>
      <c r="N129" s="193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136</v>
      </c>
      <c r="AU129" s="19" t="s">
        <v>84</v>
      </c>
    </row>
    <row r="130" spans="1:47" s="2" customFormat="1" ht="19.5">
      <c r="A130" s="36"/>
      <c r="B130" s="37"/>
      <c r="C130" s="38"/>
      <c r="D130" s="194" t="s">
        <v>138</v>
      </c>
      <c r="E130" s="38"/>
      <c r="F130" s="195" t="s">
        <v>139</v>
      </c>
      <c r="G130" s="38"/>
      <c r="H130" s="38"/>
      <c r="I130" s="191"/>
      <c r="J130" s="38"/>
      <c r="K130" s="38"/>
      <c r="L130" s="41"/>
      <c r="M130" s="252"/>
      <c r="N130" s="253"/>
      <c r="O130" s="254"/>
      <c r="P130" s="254"/>
      <c r="Q130" s="254"/>
      <c r="R130" s="254"/>
      <c r="S130" s="254"/>
      <c r="T130" s="255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138</v>
      </c>
      <c r="AU130" s="19" t="s">
        <v>84</v>
      </c>
    </row>
    <row r="131" spans="1:47" s="2" customFormat="1" ht="6.95" customHeight="1">
      <c r="A131" s="36"/>
      <c r="B131" s="49"/>
      <c r="C131" s="50"/>
      <c r="D131" s="50"/>
      <c r="E131" s="50"/>
      <c r="F131" s="50"/>
      <c r="G131" s="50"/>
      <c r="H131" s="50"/>
      <c r="I131" s="50"/>
      <c r="J131" s="50"/>
      <c r="K131" s="50"/>
      <c r="L131" s="41"/>
      <c r="M131" s="36"/>
      <c r="O131" s="36"/>
      <c r="P131" s="36"/>
      <c r="Q131" s="36"/>
      <c r="R131" s="36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</sheetData>
  <sheetProtection algorithmName="SHA-512" hashValue="zBbwksPCWVlRtTA0m2R6XFKjVTwHYCyNhqkdMhWPbLzZnmxepLajdvmgvyQGZfVu311HTG7Src18/IjrWvEhFA==" saltValue="hh9MXeIZ3sSMWTsgJOd29KQVF2IDEc8CjxXuIqL/0hFZWsWOC7Oz8h5irQ6wFjCjz2+q5eH4F6v1vab12hSMTg==" spinCount="100000" sheet="1" objects="1" scenarios="1" formatColumns="0" formatRows="0" autoFilter="0"/>
  <autoFilter ref="C81:K130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0400-000000000000}"/>
    <hyperlink ref="F93" r:id="rId2" xr:uid="{00000000-0004-0000-0400-000001000000}"/>
    <hyperlink ref="F99" r:id="rId3" xr:uid="{00000000-0004-0000-0400-000002000000}"/>
    <hyperlink ref="F129" r:id="rId4" xr:uid="{00000000-0004-0000-0400-000003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5"/>
  <headerFooter>
    <oddFooter>&amp;CStrana &amp;P z &amp;N</oddFooter>
  </headerFooter>
  <drawing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45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19" t="s">
        <v>96</v>
      </c>
      <c r="AZ2" s="103" t="s">
        <v>699</v>
      </c>
      <c r="BA2" s="103" t="s">
        <v>700</v>
      </c>
      <c r="BB2" s="103" t="s">
        <v>467</v>
      </c>
      <c r="BC2" s="103" t="s">
        <v>573</v>
      </c>
      <c r="BD2" s="103" t="s">
        <v>84</v>
      </c>
    </row>
    <row r="3" spans="1:5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84</v>
      </c>
      <c r="AZ3" s="103" t="s">
        <v>701</v>
      </c>
      <c r="BA3" s="103" t="s">
        <v>702</v>
      </c>
      <c r="BB3" s="103" t="s">
        <v>467</v>
      </c>
      <c r="BC3" s="103" t="s">
        <v>590</v>
      </c>
      <c r="BD3" s="103" t="s">
        <v>84</v>
      </c>
    </row>
    <row r="4" spans="1:56" s="1" customFormat="1" ht="24.95" customHeight="1">
      <c r="B4" s="22"/>
      <c r="D4" s="106" t="s">
        <v>104</v>
      </c>
      <c r="L4" s="22"/>
      <c r="M4" s="107" t="s">
        <v>10</v>
      </c>
      <c r="AT4" s="19" t="s">
        <v>4</v>
      </c>
      <c r="AZ4" s="103" t="s">
        <v>703</v>
      </c>
      <c r="BA4" s="103" t="s">
        <v>704</v>
      </c>
      <c r="BB4" s="103" t="s">
        <v>467</v>
      </c>
      <c r="BC4" s="103" t="s">
        <v>241</v>
      </c>
      <c r="BD4" s="103" t="s">
        <v>84</v>
      </c>
    </row>
    <row r="5" spans="1:56" s="1" customFormat="1" ht="6.95" customHeight="1">
      <c r="B5" s="22"/>
      <c r="L5" s="22"/>
      <c r="AZ5" s="103" t="s">
        <v>705</v>
      </c>
      <c r="BA5" s="103" t="s">
        <v>706</v>
      </c>
      <c r="BB5" s="103" t="s">
        <v>467</v>
      </c>
      <c r="BC5" s="103" t="s">
        <v>84</v>
      </c>
      <c r="BD5" s="103" t="s">
        <v>84</v>
      </c>
    </row>
    <row r="6" spans="1:56" s="1" customFormat="1" ht="12" customHeight="1">
      <c r="B6" s="22"/>
      <c r="D6" s="108" t="s">
        <v>16</v>
      </c>
      <c r="L6" s="22"/>
      <c r="AZ6" s="103" t="s">
        <v>707</v>
      </c>
      <c r="BA6" s="103" t="s">
        <v>708</v>
      </c>
      <c r="BB6" s="103" t="s">
        <v>467</v>
      </c>
      <c r="BC6" s="103" t="s">
        <v>235</v>
      </c>
      <c r="BD6" s="103" t="s">
        <v>84</v>
      </c>
    </row>
    <row r="7" spans="1:56" s="1" customFormat="1" ht="16.5" customHeight="1">
      <c r="B7" s="22"/>
      <c r="E7" s="395" t="str">
        <f>'Rekapitulace stavby'!K6</f>
        <v>Revitalizace obecního rybníka - LBC Hejtmánkovice</v>
      </c>
      <c r="F7" s="396"/>
      <c r="G7" s="396"/>
      <c r="H7" s="396"/>
      <c r="L7" s="22"/>
      <c r="AZ7" s="103" t="s">
        <v>709</v>
      </c>
      <c r="BA7" s="103" t="s">
        <v>710</v>
      </c>
      <c r="BB7" s="103" t="s">
        <v>102</v>
      </c>
      <c r="BC7" s="103" t="s">
        <v>293</v>
      </c>
      <c r="BD7" s="103" t="s">
        <v>84</v>
      </c>
    </row>
    <row r="8" spans="1:56" s="2" customFormat="1" ht="12" customHeight="1">
      <c r="A8" s="36"/>
      <c r="B8" s="41"/>
      <c r="C8" s="36"/>
      <c r="D8" s="108" t="s">
        <v>105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03" t="s">
        <v>711</v>
      </c>
      <c r="BA8" s="103" t="s">
        <v>712</v>
      </c>
      <c r="BB8" s="103" t="s">
        <v>102</v>
      </c>
      <c r="BC8" s="103" t="s">
        <v>241</v>
      </c>
      <c r="BD8" s="103" t="s">
        <v>84</v>
      </c>
    </row>
    <row r="9" spans="1:56" s="2" customFormat="1" ht="16.5" customHeight="1">
      <c r="A9" s="36"/>
      <c r="B9" s="41"/>
      <c r="C9" s="36"/>
      <c r="D9" s="36"/>
      <c r="E9" s="397" t="s">
        <v>713</v>
      </c>
      <c r="F9" s="398"/>
      <c r="G9" s="398"/>
      <c r="H9" s="39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03" t="s">
        <v>714</v>
      </c>
      <c r="BA9" s="103" t="s">
        <v>715</v>
      </c>
      <c r="BB9" s="103" t="s">
        <v>102</v>
      </c>
      <c r="BC9" s="103" t="s">
        <v>82</v>
      </c>
      <c r="BD9" s="103" t="s">
        <v>84</v>
      </c>
    </row>
    <row r="10" spans="1:5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03" t="s">
        <v>716</v>
      </c>
      <c r="BA10" s="103" t="s">
        <v>717</v>
      </c>
      <c r="BB10" s="103" t="s">
        <v>102</v>
      </c>
      <c r="BC10" s="103" t="s">
        <v>84</v>
      </c>
      <c r="BD10" s="103" t="s">
        <v>84</v>
      </c>
    </row>
    <row r="11" spans="1:56" s="2" customFormat="1" ht="12" customHeight="1">
      <c r="A11" s="36"/>
      <c r="B11" s="41"/>
      <c r="C11" s="36"/>
      <c r="D11" s="108" t="s">
        <v>18</v>
      </c>
      <c r="E11" s="36"/>
      <c r="F11" s="110" t="s">
        <v>21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03" t="s">
        <v>718</v>
      </c>
      <c r="BA11" s="103" t="s">
        <v>719</v>
      </c>
      <c r="BB11" s="103" t="s">
        <v>467</v>
      </c>
      <c r="BC11" s="103" t="s">
        <v>151</v>
      </c>
      <c r="BD11" s="103" t="s">
        <v>84</v>
      </c>
    </row>
    <row r="12" spans="1:5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19. 1. 2023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03" t="s">
        <v>720</v>
      </c>
      <c r="BA12" s="103" t="s">
        <v>721</v>
      </c>
      <c r="BB12" s="103" t="s">
        <v>467</v>
      </c>
      <c r="BC12" s="103" t="s">
        <v>84</v>
      </c>
      <c r="BD12" s="103" t="s">
        <v>84</v>
      </c>
    </row>
    <row r="13" spans="1:5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03" t="s">
        <v>722</v>
      </c>
      <c r="BA13" s="103" t="s">
        <v>723</v>
      </c>
      <c r="BB13" s="103" t="s">
        <v>467</v>
      </c>
      <c r="BC13" s="103" t="s">
        <v>84</v>
      </c>
      <c r="BD13" s="103" t="s">
        <v>84</v>
      </c>
    </row>
    <row r="14" spans="1:5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03" t="s">
        <v>724</v>
      </c>
      <c r="BA14" s="103" t="s">
        <v>725</v>
      </c>
      <c r="BB14" s="103" t="s">
        <v>467</v>
      </c>
      <c r="BC14" s="103" t="s">
        <v>82</v>
      </c>
      <c r="BD14" s="103" t="s">
        <v>84</v>
      </c>
    </row>
    <row r="15" spans="1:5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21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03" t="s">
        <v>726</v>
      </c>
      <c r="BA15" s="103" t="s">
        <v>727</v>
      </c>
      <c r="BB15" s="103" t="s">
        <v>467</v>
      </c>
      <c r="BC15" s="103" t="s">
        <v>235</v>
      </c>
      <c r="BD15" s="103" t="s">
        <v>84</v>
      </c>
    </row>
    <row r="16" spans="1:5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103" t="s">
        <v>728</v>
      </c>
      <c r="BA16" s="103" t="s">
        <v>729</v>
      </c>
      <c r="BB16" s="103" t="s">
        <v>467</v>
      </c>
      <c r="BC16" s="103" t="s">
        <v>235</v>
      </c>
      <c r="BD16" s="103" t="s">
        <v>84</v>
      </c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9" t="str">
        <f>'Rekapitulace stavby'!E14</f>
        <v>Vyplň údaj</v>
      </c>
      <c r="F18" s="400"/>
      <c r="G18" s="400"/>
      <c r="H18" s="400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tr">
        <f>IF('Rekapitulace stavby'!AN16="","",'Rekapitulace stavby'!AN16)</f>
        <v/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tr">
        <f>IF('Rekapitulace stavby'!E17="","",'Rekapitulace stavby'!E17)</f>
        <v xml:space="preserve"> </v>
      </c>
      <c r="F21" s="36"/>
      <c r="G21" s="36"/>
      <c r="H21" s="36"/>
      <c r="I21" s="108" t="s">
        <v>30</v>
      </c>
      <c r="J21" s="110" t="str">
        <f>IF('Rekapitulace stavby'!AN17="","",'Rekapitulace stavby'!AN17)</f>
        <v/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36</v>
      </c>
      <c r="E23" s="36"/>
      <c r="F23" s="36"/>
      <c r="G23" s="36"/>
      <c r="H23" s="36"/>
      <c r="I23" s="108" t="s">
        <v>27</v>
      </c>
      <c r="J23" s="110" t="s">
        <v>37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38</v>
      </c>
      <c r="F24" s="36"/>
      <c r="G24" s="36"/>
      <c r="H24" s="36"/>
      <c r="I24" s="108" t="s">
        <v>30</v>
      </c>
      <c r="J24" s="110" t="s">
        <v>21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39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401" t="s">
        <v>21</v>
      </c>
      <c r="F27" s="401"/>
      <c r="G27" s="401"/>
      <c r="H27" s="40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40</v>
      </c>
      <c r="E30" s="36"/>
      <c r="F30" s="36"/>
      <c r="G30" s="36"/>
      <c r="H30" s="36"/>
      <c r="I30" s="36"/>
      <c r="J30" s="117">
        <f>ROUND(J83,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42</v>
      </c>
      <c r="G32" s="36"/>
      <c r="H32" s="36"/>
      <c r="I32" s="118" t="s">
        <v>41</v>
      </c>
      <c r="J32" s="118" t="s">
        <v>43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44</v>
      </c>
      <c r="E33" s="108" t="s">
        <v>45</v>
      </c>
      <c r="F33" s="120">
        <f>ROUND((SUM(BE83:BE451)),  2)</f>
        <v>0</v>
      </c>
      <c r="G33" s="36"/>
      <c r="H33" s="36"/>
      <c r="I33" s="121">
        <v>0.21</v>
      </c>
      <c r="J33" s="120">
        <f>ROUND(((SUM(BE83:BE451))*I33),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46</v>
      </c>
      <c r="F34" s="120">
        <f>ROUND((SUM(BF83:BF451)),  2)</f>
        <v>0</v>
      </c>
      <c r="G34" s="36"/>
      <c r="H34" s="36"/>
      <c r="I34" s="121">
        <v>0.15</v>
      </c>
      <c r="J34" s="120">
        <f>ROUND(((SUM(BF83:BF451))*I34),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47</v>
      </c>
      <c r="F35" s="120">
        <f>ROUND((SUM(BG83:BG451)),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48</v>
      </c>
      <c r="F36" s="120">
        <f>ROUND((SUM(BH83:BH451)),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49</v>
      </c>
      <c r="F37" s="120">
        <f>ROUND((SUM(BI83:BI451)),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50</v>
      </c>
      <c r="E39" s="124"/>
      <c r="F39" s="124"/>
      <c r="G39" s="125" t="s">
        <v>51</v>
      </c>
      <c r="H39" s="126" t="s">
        <v>52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2" t="str">
        <f>E7</f>
        <v>Revitalizace obecního rybníka - LBC Hejtmánkovice</v>
      </c>
      <c r="F48" s="403"/>
      <c r="G48" s="403"/>
      <c r="H48" s="40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SO 50 - REVITALIZACE ZELENĚ</v>
      </c>
      <c r="F50" s="404"/>
      <c r="G50" s="404"/>
      <c r="H50" s="40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Hejtmánkovice</v>
      </c>
      <c r="G52" s="38"/>
      <c r="H52" s="38"/>
      <c r="I52" s="31" t="s">
        <v>24</v>
      </c>
      <c r="J52" s="61" t="str">
        <f>IF(J12="","",J12)</f>
        <v>19. 1. 2023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26</v>
      </c>
      <c r="D54" s="38"/>
      <c r="E54" s="38"/>
      <c r="F54" s="29" t="str">
        <f>E15</f>
        <v>Státní pozemkový úřad</v>
      </c>
      <c r="G54" s="38"/>
      <c r="H54" s="38"/>
      <c r="I54" s="31" t="s">
        <v>33</v>
      </c>
      <c r="J54" s="34" t="str">
        <f>E21</f>
        <v xml:space="preserve"> 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Jaroslav Kasl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72</v>
      </c>
      <c r="D59" s="38"/>
      <c r="E59" s="38"/>
      <c r="F59" s="38"/>
      <c r="G59" s="38"/>
      <c r="H59" s="38"/>
      <c r="I59" s="38"/>
      <c r="J59" s="79">
        <f>J83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110</v>
      </c>
    </row>
    <row r="60" spans="1:47" s="9" customFormat="1" ht="24.95" customHeight="1">
      <c r="B60" s="137"/>
      <c r="C60" s="138"/>
      <c r="D60" s="139" t="s">
        <v>111</v>
      </c>
      <c r="E60" s="140"/>
      <c r="F60" s="140"/>
      <c r="G60" s="140"/>
      <c r="H60" s="140"/>
      <c r="I60" s="140"/>
      <c r="J60" s="141">
        <f>J84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730</v>
      </c>
      <c r="E61" s="146"/>
      <c r="F61" s="146"/>
      <c r="G61" s="146"/>
      <c r="H61" s="146"/>
      <c r="I61" s="146"/>
      <c r="J61" s="147">
        <f>J85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731</v>
      </c>
      <c r="E62" s="146"/>
      <c r="F62" s="146"/>
      <c r="G62" s="146"/>
      <c r="H62" s="146"/>
      <c r="I62" s="146"/>
      <c r="J62" s="147">
        <f>J268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187</v>
      </c>
      <c r="E63" s="146"/>
      <c r="F63" s="146"/>
      <c r="G63" s="146"/>
      <c r="H63" s="146"/>
      <c r="I63" s="146"/>
      <c r="J63" s="147">
        <f>J448</f>
        <v>0</v>
      </c>
      <c r="K63" s="144"/>
      <c r="L63" s="148"/>
    </row>
    <row r="64" spans="1:47" s="2" customFormat="1" ht="21.7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09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6.95" customHeight="1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9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6.95" customHeight="1">
      <c r="A69" s="36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4.95" customHeight="1">
      <c r="A70" s="36"/>
      <c r="B70" s="37"/>
      <c r="C70" s="25" t="s">
        <v>113</v>
      </c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16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402" t="str">
        <f>E7</f>
        <v>Revitalizace obecního rybníka - LBC Hejtmánkovice</v>
      </c>
      <c r="F73" s="403"/>
      <c r="G73" s="403"/>
      <c r="H73" s="403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105</v>
      </c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55" t="str">
        <f>E9</f>
        <v>SO 50 - REVITALIZACE ZELENĚ</v>
      </c>
      <c r="F75" s="404"/>
      <c r="G75" s="404"/>
      <c r="H75" s="404"/>
      <c r="I75" s="38"/>
      <c r="J75" s="38"/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22</v>
      </c>
      <c r="D77" s="38"/>
      <c r="E77" s="38"/>
      <c r="F77" s="29" t="str">
        <f>F12</f>
        <v>Hejtmánkovice</v>
      </c>
      <c r="G77" s="38"/>
      <c r="H77" s="38"/>
      <c r="I77" s="31" t="s">
        <v>24</v>
      </c>
      <c r="J77" s="61" t="str">
        <f>IF(J12="","",J12)</f>
        <v>19. 1. 2023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26</v>
      </c>
      <c r="D79" s="38"/>
      <c r="E79" s="38"/>
      <c r="F79" s="29" t="str">
        <f>E15</f>
        <v>Státní pozemkový úřad</v>
      </c>
      <c r="G79" s="38"/>
      <c r="H79" s="38"/>
      <c r="I79" s="31" t="s">
        <v>33</v>
      </c>
      <c r="J79" s="34" t="str">
        <f>E21</f>
        <v xml:space="preserve"> </v>
      </c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31</v>
      </c>
      <c r="D80" s="38"/>
      <c r="E80" s="38"/>
      <c r="F80" s="29" t="str">
        <f>IF(E18="","",E18)</f>
        <v>Vyplň údaj</v>
      </c>
      <c r="G80" s="38"/>
      <c r="H80" s="38"/>
      <c r="I80" s="31" t="s">
        <v>36</v>
      </c>
      <c r="J80" s="34" t="str">
        <f>E24</f>
        <v>Jaroslav Kasl</v>
      </c>
      <c r="K80" s="38"/>
      <c r="L80" s="109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3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9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>
      <c r="A82" s="149"/>
      <c r="B82" s="150"/>
      <c r="C82" s="151" t="s">
        <v>114</v>
      </c>
      <c r="D82" s="152" t="s">
        <v>59</v>
      </c>
      <c r="E82" s="152" t="s">
        <v>55</v>
      </c>
      <c r="F82" s="152" t="s">
        <v>56</v>
      </c>
      <c r="G82" s="152" t="s">
        <v>115</v>
      </c>
      <c r="H82" s="152" t="s">
        <v>116</v>
      </c>
      <c r="I82" s="152" t="s">
        <v>117</v>
      </c>
      <c r="J82" s="152" t="s">
        <v>109</v>
      </c>
      <c r="K82" s="153" t="s">
        <v>118</v>
      </c>
      <c r="L82" s="154"/>
      <c r="M82" s="70" t="s">
        <v>21</v>
      </c>
      <c r="N82" s="71" t="s">
        <v>44</v>
      </c>
      <c r="O82" s="71" t="s">
        <v>119</v>
      </c>
      <c r="P82" s="71" t="s">
        <v>120</v>
      </c>
      <c r="Q82" s="71" t="s">
        <v>121</v>
      </c>
      <c r="R82" s="71" t="s">
        <v>122</v>
      </c>
      <c r="S82" s="71" t="s">
        <v>123</v>
      </c>
      <c r="T82" s="72" t="s">
        <v>124</v>
      </c>
      <c r="U82" s="149"/>
      <c r="V82" s="149"/>
      <c r="W82" s="149"/>
      <c r="X82" s="149"/>
      <c r="Y82" s="149"/>
      <c r="Z82" s="149"/>
      <c r="AA82" s="149"/>
      <c r="AB82" s="149"/>
      <c r="AC82" s="149"/>
      <c r="AD82" s="149"/>
      <c r="AE82" s="149"/>
    </row>
    <row r="83" spans="1:65" s="2" customFormat="1" ht="22.9" customHeight="1">
      <c r="A83" s="36"/>
      <c r="B83" s="37"/>
      <c r="C83" s="77" t="s">
        <v>125</v>
      </c>
      <c r="D83" s="38"/>
      <c r="E83" s="38"/>
      <c r="F83" s="38"/>
      <c r="G83" s="38"/>
      <c r="H83" s="38"/>
      <c r="I83" s="38"/>
      <c r="J83" s="155">
        <f>BK83</f>
        <v>0</v>
      </c>
      <c r="K83" s="38"/>
      <c r="L83" s="41"/>
      <c r="M83" s="73"/>
      <c r="N83" s="156"/>
      <c r="O83" s="74"/>
      <c r="P83" s="157">
        <f>P84</f>
        <v>0</v>
      </c>
      <c r="Q83" s="74"/>
      <c r="R83" s="157">
        <f>R84</f>
        <v>11.617430000000001</v>
      </c>
      <c r="S83" s="74"/>
      <c r="T83" s="158">
        <f>T84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73</v>
      </c>
      <c r="AU83" s="19" t="s">
        <v>110</v>
      </c>
      <c r="BK83" s="159">
        <f>BK84</f>
        <v>0</v>
      </c>
    </row>
    <row r="84" spans="1:65" s="12" customFormat="1" ht="25.9" customHeight="1">
      <c r="B84" s="160"/>
      <c r="C84" s="161"/>
      <c r="D84" s="162" t="s">
        <v>73</v>
      </c>
      <c r="E84" s="163" t="s">
        <v>126</v>
      </c>
      <c r="F84" s="163" t="s">
        <v>127</v>
      </c>
      <c r="G84" s="161"/>
      <c r="H84" s="161"/>
      <c r="I84" s="164"/>
      <c r="J84" s="165">
        <f>BK84</f>
        <v>0</v>
      </c>
      <c r="K84" s="161"/>
      <c r="L84" s="166"/>
      <c r="M84" s="167"/>
      <c r="N84" s="168"/>
      <c r="O84" s="168"/>
      <c r="P84" s="169">
        <f>P85+P268+P448</f>
        <v>0</v>
      </c>
      <c r="Q84" s="168"/>
      <c r="R84" s="169">
        <f>R85+R268+R448</f>
        <v>11.617430000000001</v>
      </c>
      <c r="S84" s="168"/>
      <c r="T84" s="170">
        <f>T85+T268+T448</f>
        <v>0</v>
      </c>
      <c r="AR84" s="171" t="s">
        <v>82</v>
      </c>
      <c r="AT84" s="172" t="s">
        <v>73</v>
      </c>
      <c r="AU84" s="172" t="s">
        <v>74</v>
      </c>
      <c r="AY84" s="171" t="s">
        <v>128</v>
      </c>
      <c r="BK84" s="173">
        <f>BK85+BK268+BK448</f>
        <v>0</v>
      </c>
    </row>
    <row r="85" spans="1:65" s="12" customFormat="1" ht="22.9" customHeight="1">
      <c r="B85" s="160"/>
      <c r="C85" s="161"/>
      <c r="D85" s="162" t="s">
        <v>73</v>
      </c>
      <c r="E85" s="174" t="s">
        <v>732</v>
      </c>
      <c r="F85" s="174" t="s">
        <v>733</v>
      </c>
      <c r="G85" s="161"/>
      <c r="H85" s="161"/>
      <c r="I85" s="164"/>
      <c r="J85" s="175">
        <f>BK85</f>
        <v>0</v>
      </c>
      <c r="K85" s="161"/>
      <c r="L85" s="166"/>
      <c r="M85" s="167"/>
      <c r="N85" s="168"/>
      <c r="O85" s="168"/>
      <c r="P85" s="169">
        <f>SUM(P86:P267)</f>
        <v>0</v>
      </c>
      <c r="Q85" s="168"/>
      <c r="R85" s="169">
        <f>SUM(R86:R267)</f>
        <v>0</v>
      </c>
      <c r="S85" s="168"/>
      <c r="T85" s="170">
        <f>SUM(T86:T267)</f>
        <v>0</v>
      </c>
      <c r="AR85" s="171" t="s">
        <v>82</v>
      </c>
      <c r="AT85" s="172" t="s">
        <v>73</v>
      </c>
      <c r="AU85" s="172" t="s">
        <v>82</v>
      </c>
      <c r="AY85" s="171" t="s">
        <v>128</v>
      </c>
      <c r="BK85" s="173">
        <f>SUM(BK86:BK267)</f>
        <v>0</v>
      </c>
    </row>
    <row r="86" spans="1:65" s="2" customFormat="1" ht="33" customHeight="1">
      <c r="A86" s="36"/>
      <c r="B86" s="37"/>
      <c r="C86" s="176" t="s">
        <v>82</v>
      </c>
      <c r="D86" s="176" t="s">
        <v>130</v>
      </c>
      <c r="E86" s="177" t="s">
        <v>734</v>
      </c>
      <c r="F86" s="178" t="s">
        <v>735</v>
      </c>
      <c r="G86" s="179" t="s">
        <v>467</v>
      </c>
      <c r="H86" s="180">
        <v>32</v>
      </c>
      <c r="I86" s="181"/>
      <c r="J86" s="182">
        <f>ROUND(I86*H86,2)</f>
        <v>0</v>
      </c>
      <c r="K86" s="178" t="s">
        <v>133</v>
      </c>
      <c r="L86" s="41"/>
      <c r="M86" s="183" t="s">
        <v>21</v>
      </c>
      <c r="N86" s="184" t="s">
        <v>45</v>
      </c>
      <c r="O86" s="66"/>
      <c r="P86" s="185">
        <f>O86*H86</f>
        <v>0</v>
      </c>
      <c r="Q86" s="185">
        <v>0</v>
      </c>
      <c r="R86" s="185">
        <f>Q86*H86</f>
        <v>0</v>
      </c>
      <c r="S86" s="185">
        <v>0</v>
      </c>
      <c r="T86" s="186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134</v>
      </c>
      <c r="AT86" s="187" t="s">
        <v>130</v>
      </c>
      <c r="AU86" s="187" t="s">
        <v>84</v>
      </c>
      <c r="AY86" s="19" t="s">
        <v>128</v>
      </c>
      <c r="BE86" s="188">
        <f>IF(N86="základní",J86,0)</f>
        <v>0</v>
      </c>
      <c r="BF86" s="188">
        <f>IF(N86="snížená",J86,0)</f>
        <v>0</v>
      </c>
      <c r="BG86" s="188">
        <f>IF(N86="zákl. přenesená",J86,0)</f>
        <v>0</v>
      </c>
      <c r="BH86" s="188">
        <f>IF(N86="sníž. přenesená",J86,0)</f>
        <v>0</v>
      </c>
      <c r="BI86" s="188">
        <f>IF(N86="nulová",J86,0)</f>
        <v>0</v>
      </c>
      <c r="BJ86" s="19" t="s">
        <v>82</v>
      </c>
      <c r="BK86" s="188">
        <f>ROUND(I86*H86,2)</f>
        <v>0</v>
      </c>
      <c r="BL86" s="19" t="s">
        <v>134</v>
      </c>
      <c r="BM86" s="187" t="s">
        <v>736</v>
      </c>
    </row>
    <row r="87" spans="1:65" s="2" customFormat="1" ht="11.25">
      <c r="A87" s="36"/>
      <c r="B87" s="37"/>
      <c r="C87" s="38"/>
      <c r="D87" s="189" t="s">
        <v>136</v>
      </c>
      <c r="E87" s="38"/>
      <c r="F87" s="190" t="s">
        <v>737</v>
      </c>
      <c r="G87" s="38"/>
      <c r="H87" s="38"/>
      <c r="I87" s="191"/>
      <c r="J87" s="38"/>
      <c r="K87" s="38"/>
      <c r="L87" s="41"/>
      <c r="M87" s="192"/>
      <c r="N87" s="193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136</v>
      </c>
      <c r="AU87" s="19" t="s">
        <v>84</v>
      </c>
    </row>
    <row r="88" spans="1:65" s="2" customFormat="1" ht="19.5">
      <c r="A88" s="36"/>
      <c r="B88" s="37"/>
      <c r="C88" s="38"/>
      <c r="D88" s="194" t="s">
        <v>138</v>
      </c>
      <c r="E88" s="38"/>
      <c r="F88" s="195" t="s">
        <v>139</v>
      </c>
      <c r="G88" s="38"/>
      <c r="H88" s="38"/>
      <c r="I88" s="191"/>
      <c r="J88" s="38"/>
      <c r="K88" s="38"/>
      <c r="L88" s="41"/>
      <c r="M88" s="192"/>
      <c r="N88" s="193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138</v>
      </c>
      <c r="AU88" s="19" t="s">
        <v>84</v>
      </c>
    </row>
    <row r="89" spans="1:65" s="13" customFormat="1" ht="22.5">
      <c r="B89" s="196"/>
      <c r="C89" s="197"/>
      <c r="D89" s="194" t="s">
        <v>140</v>
      </c>
      <c r="E89" s="198" t="s">
        <v>21</v>
      </c>
      <c r="F89" s="199" t="s">
        <v>738</v>
      </c>
      <c r="G89" s="197"/>
      <c r="H89" s="198" t="s">
        <v>21</v>
      </c>
      <c r="I89" s="200"/>
      <c r="J89" s="197"/>
      <c r="K89" s="197"/>
      <c r="L89" s="201"/>
      <c r="M89" s="202"/>
      <c r="N89" s="203"/>
      <c r="O89" s="203"/>
      <c r="P89" s="203"/>
      <c r="Q89" s="203"/>
      <c r="R89" s="203"/>
      <c r="S89" s="203"/>
      <c r="T89" s="204"/>
      <c r="AT89" s="205" t="s">
        <v>140</v>
      </c>
      <c r="AU89" s="205" t="s">
        <v>84</v>
      </c>
      <c r="AV89" s="13" t="s">
        <v>82</v>
      </c>
      <c r="AW89" s="13" t="s">
        <v>35</v>
      </c>
      <c r="AX89" s="13" t="s">
        <v>74</v>
      </c>
      <c r="AY89" s="205" t="s">
        <v>128</v>
      </c>
    </row>
    <row r="90" spans="1:65" s="14" customFormat="1" ht="11.25">
      <c r="B90" s="206"/>
      <c r="C90" s="207"/>
      <c r="D90" s="194" t="s">
        <v>140</v>
      </c>
      <c r="E90" s="208" t="s">
        <v>21</v>
      </c>
      <c r="F90" s="209" t="s">
        <v>739</v>
      </c>
      <c r="G90" s="207"/>
      <c r="H90" s="210">
        <v>9</v>
      </c>
      <c r="I90" s="211"/>
      <c r="J90" s="207"/>
      <c r="K90" s="207"/>
      <c r="L90" s="212"/>
      <c r="M90" s="213"/>
      <c r="N90" s="214"/>
      <c r="O90" s="214"/>
      <c r="P90" s="214"/>
      <c r="Q90" s="214"/>
      <c r="R90" s="214"/>
      <c r="S90" s="214"/>
      <c r="T90" s="215"/>
      <c r="AT90" s="216" t="s">
        <v>140</v>
      </c>
      <c r="AU90" s="216" t="s">
        <v>84</v>
      </c>
      <c r="AV90" s="14" t="s">
        <v>84</v>
      </c>
      <c r="AW90" s="14" t="s">
        <v>35</v>
      </c>
      <c r="AX90" s="14" t="s">
        <v>74</v>
      </c>
      <c r="AY90" s="216" t="s">
        <v>128</v>
      </c>
    </row>
    <row r="91" spans="1:65" s="14" customFormat="1" ht="11.25">
      <c r="B91" s="206"/>
      <c r="C91" s="207"/>
      <c r="D91" s="194" t="s">
        <v>140</v>
      </c>
      <c r="E91" s="208" t="s">
        <v>21</v>
      </c>
      <c r="F91" s="209" t="s">
        <v>740</v>
      </c>
      <c r="G91" s="207"/>
      <c r="H91" s="210">
        <v>13</v>
      </c>
      <c r="I91" s="211"/>
      <c r="J91" s="207"/>
      <c r="K91" s="207"/>
      <c r="L91" s="212"/>
      <c r="M91" s="213"/>
      <c r="N91" s="214"/>
      <c r="O91" s="214"/>
      <c r="P91" s="214"/>
      <c r="Q91" s="214"/>
      <c r="R91" s="214"/>
      <c r="S91" s="214"/>
      <c r="T91" s="215"/>
      <c r="AT91" s="216" t="s">
        <v>140</v>
      </c>
      <c r="AU91" s="216" t="s">
        <v>84</v>
      </c>
      <c r="AV91" s="14" t="s">
        <v>84</v>
      </c>
      <c r="AW91" s="14" t="s">
        <v>35</v>
      </c>
      <c r="AX91" s="14" t="s">
        <v>74</v>
      </c>
      <c r="AY91" s="216" t="s">
        <v>128</v>
      </c>
    </row>
    <row r="92" spans="1:65" s="14" customFormat="1" ht="11.25">
      <c r="B92" s="206"/>
      <c r="C92" s="207"/>
      <c r="D92" s="194" t="s">
        <v>140</v>
      </c>
      <c r="E92" s="208" t="s">
        <v>21</v>
      </c>
      <c r="F92" s="209" t="s">
        <v>741</v>
      </c>
      <c r="G92" s="207"/>
      <c r="H92" s="210">
        <v>3</v>
      </c>
      <c r="I92" s="211"/>
      <c r="J92" s="207"/>
      <c r="K92" s="207"/>
      <c r="L92" s="212"/>
      <c r="M92" s="213"/>
      <c r="N92" s="214"/>
      <c r="O92" s="214"/>
      <c r="P92" s="214"/>
      <c r="Q92" s="214"/>
      <c r="R92" s="214"/>
      <c r="S92" s="214"/>
      <c r="T92" s="215"/>
      <c r="AT92" s="216" t="s">
        <v>140</v>
      </c>
      <c r="AU92" s="216" t="s">
        <v>84</v>
      </c>
      <c r="AV92" s="14" t="s">
        <v>84</v>
      </c>
      <c r="AW92" s="14" t="s">
        <v>35</v>
      </c>
      <c r="AX92" s="14" t="s">
        <v>74</v>
      </c>
      <c r="AY92" s="216" t="s">
        <v>128</v>
      </c>
    </row>
    <row r="93" spans="1:65" s="14" customFormat="1" ht="11.25">
      <c r="B93" s="206"/>
      <c r="C93" s="207"/>
      <c r="D93" s="194" t="s">
        <v>140</v>
      </c>
      <c r="E93" s="208" t="s">
        <v>21</v>
      </c>
      <c r="F93" s="209" t="s">
        <v>742</v>
      </c>
      <c r="G93" s="207"/>
      <c r="H93" s="210">
        <v>2</v>
      </c>
      <c r="I93" s="211"/>
      <c r="J93" s="207"/>
      <c r="K93" s="207"/>
      <c r="L93" s="212"/>
      <c r="M93" s="213"/>
      <c r="N93" s="214"/>
      <c r="O93" s="214"/>
      <c r="P93" s="214"/>
      <c r="Q93" s="214"/>
      <c r="R93" s="214"/>
      <c r="S93" s="214"/>
      <c r="T93" s="215"/>
      <c r="AT93" s="216" t="s">
        <v>140</v>
      </c>
      <c r="AU93" s="216" t="s">
        <v>84</v>
      </c>
      <c r="AV93" s="14" t="s">
        <v>84</v>
      </c>
      <c r="AW93" s="14" t="s">
        <v>35</v>
      </c>
      <c r="AX93" s="14" t="s">
        <v>74</v>
      </c>
      <c r="AY93" s="216" t="s">
        <v>128</v>
      </c>
    </row>
    <row r="94" spans="1:65" s="14" customFormat="1" ht="11.25">
      <c r="B94" s="206"/>
      <c r="C94" s="207"/>
      <c r="D94" s="194" t="s">
        <v>140</v>
      </c>
      <c r="E94" s="208" t="s">
        <v>21</v>
      </c>
      <c r="F94" s="209" t="s">
        <v>743</v>
      </c>
      <c r="G94" s="207"/>
      <c r="H94" s="210">
        <v>1</v>
      </c>
      <c r="I94" s="211"/>
      <c r="J94" s="207"/>
      <c r="K94" s="207"/>
      <c r="L94" s="212"/>
      <c r="M94" s="213"/>
      <c r="N94" s="214"/>
      <c r="O94" s="214"/>
      <c r="P94" s="214"/>
      <c r="Q94" s="214"/>
      <c r="R94" s="214"/>
      <c r="S94" s="214"/>
      <c r="T94" s="215"/>
      <c r="AT94" s="216" t="s">
        <v>140</v>
      </c>
      <c r="AU94" s="216" t="s">
        <v>84</v>
      </c>
      <c r="AV94" s="14" t="s">
        <v>84</v>
      </c>
      <c r="AW94" s="14" t="s">
        <v>35</v>
      </c>
      <c r="AX94" s="14" t="s">
        <v>74</v>
      </c>
      <c r="AY94" s="216" t="s">
        <v>128</v>
      </c>
    </row>
    <row r="95" spans="1:65" s="14" customFormat="1" ht="11.25">
      <c r="B95" s="206"/>
      <c r="C95" s="207"/>
      <c r="D95" s="194" t="s">
        <v>140</v>
      </c>
      <c r="E95" s="208" t="s">
        <v>21</v>
      </c>
      <c r="F95" s="209" t="s">
        <v>744</v>
      </c>
      <c r="G95" s="207"/>
      <c r="H95" s="210">
        <v>4</v>
      </c>
      <c r="I95" s="211"/>
      <c r="J95" s="207"/>
      <c r="K95" s="207"/>
      <c r="L95" s="212"/>
      <c r="M95" s="213"/>
      <c r="N95" s="214"/>
      <c r="O95" s="214"/>
      <c r="P95" s="214"/>
      <c r="Q95" s="214"/>
      <c r="R95" s="214"/>
      <c r="S95" s="214"/>
      <c r="T95" s="215"/>
      <c r="AT95" s="216" t="s">
        <v>140</v>
      </c>
      <c r="AU95" s="216" t="s">
        <v>84</v>
      </c>
      <c r="AV95" s="14" t="s">
        <v>84</v>
      </c>
      <c r="AW95" s="14" t="s">
        <v>35</v>
      </c>
      <c r="AX95" s="14" t="s">
        <v>74</v>
      </c>
      <c r="AY95" s="216" t="s">
        <v>128</v>
      </c>
    </row>
    <row r="96" spans="1:65" s="14" customFormat="1" ht="11.25">
      <c r="B96" s="206"/>
      <c r="C96" s="207"/>
      <c r="D96" s="194" t="s">
        <v>140</v>
      </c>
      <c r="E96" s="208" t="s">
        <v>21</v>
      </c>
      <c r="F96" s="209" t="s">
        <v>745</v>
      </c>
      <c r="G96" s="207"/>
      <c r="H96" s="210">
        <v>0</v>
      </c>
      <c r="I96" s="211"/>
      <c r="J96" s="207"/>
      <c r="K96" s="207"/>
      <c r="L96" s="212"/>
      <c r="M96" s="213"/>
      <c r="N96" s="214"/>
      <c r="O96" s="214"/>
      <c r="P96" s="214"/>
      <c r="Q96" s="214"/>
      <c r="R96" s="214"/>
      <c r="S96" s="214"/>
      <c r="T96" s="215"/>
      <c r="AT96" s="216" t="s">
        <v>140</v>
      </c>
      <c r="AU96" s="216" t="s">
        <v>84</v>
      </c>
      <c r="AV96" s="14" t="s">
        <v>84</v>
      </c>
      <c r="AW96" s="14" t="s">
        <v>35</v>
      </c>
      <c r="AX96" s="14" t="s">
        <v>74</v>
      </c>
      <c r="AY96" s="216" t="s">
        <v>128</v>
      </c>
    </row>
    <row r="97" spans="1:65" s="14" customFormat="1" ht="11.25">
      <c r="B97" s="206"/>
      <c r="C97" s="207"/>
      <c r="D97" s="194" t="s">
        <v>140</v>
      </c>
      <c r="E97" s="208" t="s">
        <v>21</v>
      </c>
      <c r="F97" s="209" t="s">
        <v>746</v>
      </c>
      <c r="G97" s="207"/>
      <c r="H97" s="210">
        <v>0</v>
      </c>
      <c r="I97" s="211"/>
      <c r="J97" s="207"/>
      <c r="K97" s="207"/>
      <c r="L97" s="212"/>
      <c r="M97" s="213"/>
      <c r="N97" s="214"/>
      <c r="O97" s="214"/>
      <c r="P97" s="214"/>
      <c r="Q97" s="214"/>
      <c r="R97" s="214"/>
      <c r="S97" s="214"/>
      <c r="T97" s="215"/>
      <c r="AT97" s="216" t="s">
        <v>140</v>
      </c>
      <c r="AU97" s="216" t="s">
        <v>84</v>
      </c>
      <c r="AV97" s="14" t="s">
        <v>84</v>
      </c>
      <c r="AW97" s="14" t="s">
        <v>35</v>
      </c>
      <c r="AX97" s="14" t="s">
        <v>74</v>
      </c>
      <c r="AY97" s="216" t="s">
        <v>128</v>
      </c>
    </row>
    <row r="98" spans="1:65" s="15" customFormat="1" ht="11.25">
      <c r="B98" s="217"/>
      <c r="C98" s="218"/>
      <c r="D98" s="194" t="s">
        <v>140</v>
      </c>
      <c r="E98" s="219" t="s">
        <v>699</v>
      </c>
      <c r="F98" s="220" t="s">
        <v>146</v>
      </c>
      <c r="G98" s="218"/>
      <c r="H98" s="221">
        <v>32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140</v>
      </c>
      <c r="AU98" s="227" t="s">
        <v>84</v>
      </c>
      <c r="AV98" s="15" t="s">
        <v>134</v>
      </c>
      <c r="AW98" s="15" t="s">
        <v>35</v>
      </c>
      <c r="AX98" s="15" t="s">
        <v>82</v>
      </c>
      <c r="AY98" s="227" t="s">
        <v>128</v>
      </c>
    </row>
    <row r="99" spans="1:65" s="2" customFormat="1" ht="33" customHeight="1">
      <c r="A99" s="36"/>
      <c r="B99" s="37"/>
      <c r="C99" s="176" t="s">
        <v>84</v>
      </c>
      <c r="D99" s="176" t="s">
        <v>130</v>
      </c>
      <c r="E99" s="177" t="s">
        <v>747</v>
      </c>
      <c r="F99" s="178" t="s">
        <v>748</v>
      </c>
      <c r="G99" s="179" t="s">
        <v>467</v>
      </c>
      <c r="H99" s="180">
        <v>35</v>
      </c>
      <c r="I99" s="181"/>
      <c r="J99" s="182">
        <f>ROUND(I99*H99,2)</f>
        <v>0</v>
      </c>
      <c r="K99" s="178" t="s">
        <v>133</v>
      </c>
      <c r="L99" s="41"/>
      <c r="M99" s="183" t="s">
        <v>21</v>
      </c>
      <c r="N99" s="184" t="s">
        <v>45</v>
      </c>
      <c r="O99" s="66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7" t="s">
        <v>134</v>
      </c>
      <c r="AT99" s="187" t="s">
        <v>130</v>
      </c>
      <c r="AU99" s="187" t="s">
        <v>84</v>
      </c>
      <c r="AY99" s="19" t="s">
        <v>128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19" t="s">
        <v>82</v>
      </c>
      <c r="BK99" s="188">
        <f>ROUND(I99*H99,2)</f>
        <v>0</v>
      </c>
      <c r="BL99" s="19" t="s">
        <v>134</v>
      </c>
      <c r="BM99" s="187" t="s">
        <v>749</v>
      </c>
    </row>
    <row r="100" spans="1:65" s="2" customFormat="1" ht="11.25">
      <c r="A100" s="36"/>
      <c r="B100" s="37"/>
      <c r="C100" s="38"/>
      <c r="D100" s="189" t="s">
        <v>136</v>
      </c>
      <c r="E100" s="38"/>
      <c r="F100" s="190" t="s">
        <v>750</v>
      </c>
      <c r="G100" s="38"/>
      <c r="H100" s="38"/>
      <c r="I100" s="191"/>
      <c r="J100" s="38"/>
      <c r="K100" s="38"/>
      <c r="L100" s="41"/>
      <c r="M100" s="192"/>
      <c r="N100" s="193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136</v>
      </c>
      <c r="AU100" s="19" t="s">
        <v>84</v>
      </c>
    </row>
    <row r="101" spans="1:65" s="2" customFormat="1" ht="19.5">
      <c r="A101" s="36"/>
      <c r="B101" s="37"/>
      <c r="C101" s="38"/>
      <c r="D101" s="194" t="s">
        <v>138</v>
      </c>
      <c r="E101" s="38"/>
      <c r="F101" s="195" t="s">
        <v>139</v>
      </c>
      <c r="G101" s="38"/>
      <c r="H101" s="38"/>
      <c r="I101" s="191"/>
      <c r="J101" s="38"/>
      <c r="K101" s="38"/>
      <c r="L101" s="41"/>
      <c r="M101" s="192"/>
      <c r="N101" s="193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138</v>
      </c>
      <c r="AU101" s="19" t="s">
        <v>84</v>
      </c>
    </row>
    <row r="102" spans="1:65" s="13" customFormat="1" ht="22.5">
      <c r="B102" s="196"/>
      <c r="C102" s="197"/>
      <c r="D102" s="194" t="s">
        <v>140</v>
      </c>
      <c r="E102" s="198" t="s">
        <v>21</v>
      </c>
      <c r="F102" s="199" t="s">
        <v>738</v>
      </c>
      <c r="G102" s="197"/>
      <c r="H102" s="198" t="s">
        <v>21</v>
      </c>
      <c r="I102" s="200"/>
      <c r="J102" s="197"/>
      <c r="K102" s="197"/>
      <c r="L102" s="201"/>
      <c r="M102" s="202"/>
      <c r="N102" s="203"/>
      <c r="O102" s="203"/>
      <c r="P102" s="203"/>
      <c r="Q102" s="203"/>
      <c r="R102" s="203"/>
      <c r="S102" s="203"/>
      <c r="T102" s="204"/>
      <c r="AT102" s="205" t="s">
        <v>140</v>
      </c>
      <c r="AU102" s="205" t="s">
        <v>84</v>
      </c>
      <c r="AV102" s="13" t="s">
        <v>82</v>
      </c>
      <c r="AW102" s="13" t="s">
        <v>35</v>
      </c>
      <c r="AX102" s="13" t="s">
        <v>74</v>
      </c>
      <c r="AY102" s="205" t="s">
        <v>128</v>
      </c>
    </row>
    <row r="103" spans="1:65" s="14" customFormat="1" ht="11.25">
      <c r="B103" s="206"/>
      <c r="C103" s="207"/>
      <c r="D103" s="194" t="s">
        <v>140</v>
      </c>
      <c r="E103" s="208" t="s">
        <v>21</v>
      </c>
      <c r="F103" s="209" t="s">
        <v>751</v>
      </c>
      <c r="G103" s="207"/>
      <c r="H103" s="210">
        <v>8</v>
      </c>
      <c r="I103" s="211"/>
      <c r="J103" s="207"/>
      <c r="K103" s="207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140</v>
      </c>
      <c r="AU103" s="216" t="s">
        <v>84</v>
      </c>
      <c r="AV103" s="14" t="s">
        <v>84</v>
      </c>
      <c r="AW103" s="14" t="s">
        <v>35</v>
      </c>
      <c r="AX103" s="14" t="s">
        <v>74</v>
      </c>
      <c r="AY103" s="216" t="s">
        <v>128</v>
      </c>
    </row>
    <row r="104" spans="1:65" s="14" customFormat="1" ht="11.25">
      <c r="B104" s="206"/>
      <c r="C104" s="207"/>
      <c r="D104" s="194" t="s">
        <v>140</v>
      </c>
      <c r="E104" s="208" t="s">
        <v>21</v>
      </c>
      <c r="F104" s="209" t="s">
        <v>752</v>
      </c>
      <c r="G104" s="207"/>
      <c r="H104" s="210">
        <v>6</v>
      </c>
      <c r="I104" s="211"/>
      <c r="J104" s="207"/>
      <c r="K104" s="207"/>
      <c r="L104" s="212"/>
      <c r="M104" s="213"/>
      <c r="N104" s="214"/>
      <c r="O104" s="214"/>
      <c r="P104" s="214"/>
      <c r="Q104" s="214"/>
      <c r="R104" s="214"/>
      <c r="S104" s="214"/>
      <c r="T104" s="215"/>
      <c r="AT104" s="216" t="s">
        <v>140</v>
      </c>
      <c r="AU104" s="216" t="s">
        <v>84</v>
      </c>
      <c r="AV104" s="14" t="s">
        <v>84</v>
      </c>
      <c r="AW104" s="14" t="s">
        <v>35</v>
      </c>
      <c r="AX104" s="14" t="s">
        <v>74</v>
      </c>
      <c r="AY104" s="216" t="s">
        <v>128</v>
      </c>
    </row>
    <row r="105" spans="1:65" s="14" customFormat="1" ht="11.25">
      <c r="B105" s="206"/>
      <c r="C105" s="207"/>
      <c r="D105" s="194" t="s">
        <v>140</v>
      </c>
      <c r="E105" s="208" t="s">
        <v>21</v>
      </c>
      <c r="F105" s="209" t="s">
        <v>753</v>
      </c>
      <c r="G105" s="207"/>
      <c r="H105" s="210">
        <v>7</v>
      </c>
      <c r="I105" s="211"/>
      <c r="J105" s="207"/>
      <c r="K105" s="207"/>
      <c r="L105" s="212"/>
      <c r="M105" s="213"/>
      <c r="N105" s="214"/>
      <c r="O105" s="214"/>
      <c r="P105" s="214"/>
      <c r="Q105" s="214"/>
      <c r="R105" s="214"/>
      <c r="S105" s="214"/>
      <c r="T105" s="215"/>
      <c r="AT105" s="216" t="s">
        <v>140</v>
      </c>
      <c r="AU105" s="216" t="s">
        <v>84</v>
      </c>
      <c r="AV105" s="14" t="s">
        <v>84</v>
      </c>
      <c r="AW105" s="14" t="s">
        <v>35</v>
      </c>
      <c r="AX105" s="14" t="s">
        <v>74</v>
      </c>
      <c r="AY105" s="216" t="s">
        <v>128</v>
      </c>
    </row>
    <row r="106" spans="1:65" s="14" customFormat="1" ht="11.25">
      <c r="B106" s="206"/>
      <c r="C106" s="207"/>
      <c r="D106" s="194" t="s">
        <v>140</v>
      </c>
      <c r="E106" s="208" t="s">
        <v>21</v>
      </c>
      <c r="F106" s="209" t="s">
        <v>742</v>
      </c>
      <c r="G106" s="207"/>
      <c r="H106" s="210">
        <v>2</v>
      </c>
      <c r="I106" s="211"/>
      <c r="J106" s="207"/>
      <c r="K106" s="207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140</v>
      </c>
      <c r="AU106" s="216" t="s">
        <v>84</v>
      </c>
      <c r="AV106" s="14" t="s">
        <v>84</v>
      </c>
      <c r="AW106" s="14" t="s">
        <v>35</v>
      </c>
      <c r="AX106" s="14" t="s">
        <v>74</v>
      </c>
      <c r="AY106" s="216" t="s">
        <v>128</v>
      </c>
    </row>
    <row r="107" spans="1:65" s="14" customFormat="1" ht="11.25">
      <c r="B107" s="206"/>
      <c r="C107" s="207"/>
      <c r="D107" s="194" t="s">
        <v>140</v>
      </c>
      <c r="E107" s="208" t="s">
        <v>21</v>
      </c>
      <c r="F107" s="209" t="s">
        <v>754</v>
      </c>
      <c r="G107" s="207"/>
      <c r="H107" s="210">
        <v>3</v>
      </c>
      <c r="I107" s="211"/>
      <c r="J107" s="207"/>
      <c r="K107" s="207"/>
      <c r="L107" s="212"/>
      <c r="M107" s="213"/>
      <c r="N107" s="214"/>
      <c r="O107" s="214"/>
      <c r="P107" s="214"/>
      <c r="Q107" s="214"/>
      <c r="R107" s="214"/>
      <c r="S107" s="214"/>
      <c r="T107" s="215"/>
      <c r="AT107" s="216" t="s">
        <v>140</v>
      </c>
      <c r="AU107" s="216" t="s">
        <v>84</v>
      </c>
      <c r="AV107" s="14" t="s">
        <v>84</v>
      </c>
      <c r="AW107" s="14" t="s">
        <v>35</v>
      </c>
      <c r="AX107" s="14" t="s">
        <v>74</v>
      </c>
      <c r="AY107" s="216" t="s">
        <v>128</v>
      </c>
    </row>
    <row r="108" spans="1:65" s="14" customFormat="1" ht="11.25">
      <c r="B108" s="206"/>
      <c r="C108" s="207"/>
      <c r="D108" s="194" t="s">
        <v>140</v>
      </c>
      <c r="E108" s="208" t="s">
        <v>21</v>
      </c>
      <c r="F108" s="209" t="s">
        <v>744</v>
      </c>
      <c r="G108" s="207"/>
      <c r="H108" s="210">
        <v>4</v>
      </c>
      <c r="I108" s="211"/>
      <c r="J108" s="207"/>
      <c r="K108" s="207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140</v>
      </c>
      <c r="AU108" s="216" t="s">
        <v>84</v>
      </c>
      <c r="AV108" s="14" t="s">
        <v>84</v>
      </c>
      <c r="AW108" s="14" t="s">
        <v>35</v>
      </c>
      <c r="AX108" s="14" t="s">
        <v>74</v>
      </c>
      <c r="AY108" s="216" t="s">
        <v>128</v>
      </c>
    </row>
    <row r="109" spans="1:65" s="14" customFormat="1" ht="11.25">
      <c r="B109" s="206"/>
      <c r="C109" s="207"/>
      <c r="D109" s="194" t="s">
        <v>140</v>
      </c>
      <c r="E109" s="208" t="s">
        <v>21</v>
      </c>
      <c r="F109" s="209" t="s">
        <v>755</v>
      </c>
      <c r="G109" s="207"/>
      <c r="H109" s="210">
        <v>5</v>
      </c>
      <c r="I109" s="211"/>
      <c r="J109" s="207"/>
      <c r="K109" s="207"/>
      <c r="L109" s="212"/>
      <c r="M109" s="213"/>
      <c r="N109" s="214"/>
      <c r="O109" s="214"/>
      <c r="P109" s="214"/>
      <c r="Q109" s="214"/>
      <c r="R109" s="214"/>
      <c r="S109" s="214"/>
      <c r="T109" s="215"/>
      <c r="AT109" s="216" t="s">
        <v>140</v>
      </c>
      <c r="AU109" s="216" t="s">
        <v>84</v>
      </c>
      <c r="AV109" s="14" t="s">
        <v>84</v>
      </c>
      <c r="AW109" s="14" t="s">
        <v>35</v>
      </c>
      <c r="AX109" s="14" t="s">
        <v>74</v>
      </c>
      <c r="AY109" s="216" t="s">
        <v>128</v>
      </c>
    </row>
    <row r="110" spans="1:65" s="14" customFormat="1" ht="11.25">
      <c r="B110" s="206"/>
      <c r="C110" s="207"/>
      <c r="D110" s="194" t="s">
        <v>140</v>
      </c>
      <c r="E110" s="208" t="s">
        <v>21</v>
      </c>
      <c r="F110" s="209" t="s">
        <v>746</v>
      </c>
      <c r="G110" s="207"/>
      <c r="H110" s="210">
        <v>0</v>
      </c>
      <c r="I110" s="211"/>
      <c r="J110" s="207"/>
      <c r="K110" s="207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140</v>
      </c>
      <c r="AU110" s="216" t="s">
        <v>84</v>
      </c>
      <c r="AV110" s="14" t="s">
        <v>84</v>
      </c>
      <c r="AW110" s="14" t="s">
        <v>35</v>
      </c>
      <c r="AX110" s="14" t="s">
        <v>74</v>
      </c>
      <c r="AY110" s="216" t="s">
        <v>128</v>
      </c>
    </row>
    <row r="111" spans="1:65" s="15" customFormat="1" ht="11.25">
      <c r="B111" s="217"/>
      <c r="C111" s="218"/>
      <c r="D111" s="194" t="s">
        <v>140</v>
      </c>
      <c r="E111" s="219" t="s">
        <v>701</v>
      </c>
      <c r="F111" s="220" t="s">
        <v>146</v>
      </c>
      <c r="G111" s="218"/>
      <c r="H111" s="221">
        <v>35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140</v>
      </c>
      <c r="AU111" s="227" t="s">
        <v>84</v>
      </c>
      <c r="AV111" s="15" t="s">
        <v>134</v>
      </c>
      <c r="AW111" s="15" t="s">
        <v>35</v>
      </c>
      <c r="AX111" s="15" t="s">
        <v>82</v>
      </c>
      <c r="AY111" s="227" t="s">
        <v>128</v>
      </c>
    </row>
    <row r="112" spans="1:65" s="2" customFormat="1" ht="33" customHeight="1">
      <c r="A112" s="36"/>
      <c r="B112" s="37"/>
      <c r="C112" s="176" t="s">
        <v>151</v>
      </c>
      <c r="D112" s="176" t="s">
        <v>130</v>
      </c>
      <c r="E112" s="177" t="s">
        <v>756</v>
      </c>
      <c r="F112" s="178" t="s">
        <v>757</v>
      </c>
      <c r="G112" s="179" t="s">
        <v>467</v>
      </c>
      <c r="H112" s="180">
        <v>9</v>
      </c>
      <c r="I112" s="181"/>
      <c r="J112" s="182">
        <f>ROUND(I112*H112,2)</f>
        <v>0</v>
      </c>
      <c r="K112" s="178" t="s">
        <v>133</v>
      </c>
      <c r="L112" s="41"/>
      <c r="M112" s="183" t="s">
        <v>21</v>
      </c>
      <c r="N112" s="184" t="s">
        <v>45</v>
      </c>
      <c r="O112" s="66"/>
      <c r="P112" s="185">
        <f>O112*H112</f>
        <v>0</v>
      </c>
      <c r="Q112" s="185">
        <v>0</v>
      </c>
      <c r="R112" s="185">
        <f>Q112*H112</f>
        <v>0</v>
      </c>
      <c r="S112" s="185">
        <v>0</v>
      </c>
      <c r="T112" s="186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7" t="s">
        <v>134</v>
      </c>
      <c r="AT112" s="187" t="s">
        <v>130</v>
      </c>
      <c r="AU112" s="187" t="s">
        <v>84</v>
      </c>
      <c r="AY112" s="19" t="s">
        <v>128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19" t="s">
        <v>82</v>
      </c>
      <c r="BK112" s="188">
        <f>ROUND(I112*H112,2)</f>
        <v>0</v>
      </c>
      <c r="BL112" s="19" t="s">
        <v>134</v>
      </c>
      <c r="BM112" s="187" t="s">
        <v>758</v>
      </c>
    </row>
    <row r="113" spans="1:65" s="2" customFormat="1" ht="11.25">
      <c r="A113" s="36"/>
      <c r="B113" s="37"/>
      <c r="C113" s="38"/>
      <c r="D113" s="189" t="s">
        <v>136</v>
      </c>
      <c r="E113" s="38"/>
      <c r="F113" s="190" t="s">
        <v>759</v>
      </c>
      <c r="G113" s="38"/>
      <c r="H113" s="38"/>
      <c r="I113" s="191"/>
      <c r="J113" s="38"/>
      <c r="K113" s="38"/>
      <c r="L113" s="41"/>
      <c r="M113" s="192"/>
      <c r="N113" s="193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136</v>
      </c>
      <c r="AU113" s="19" t="s">
        <v>84</v>
      </c>
    </row>
    <row r="114" spans="1:65" s="2" customFormat="1" ht="19.5">
      <c r="A114" s="36"/>
      <c r="B114" s="37"/>
      <c r="C114" s="38"/>
      <c r="D114" s="194" t="s">
        <v>138</v>
      </c>
      <c r="E114" s="38"/>
      <c r="F114" s="195" t="s">
        <v>139</v>
      </c>
      <c r="G114" s="38"/>
      <c r="H114" s="38"/>
      <c r="I114" s="191"/>
      <c r="J114" s="38"/>
      <c r="K114" s="38"/>
      <c r="L114" s="41"/>
      <c r="M114" s="192"/>
      <c r="N114" s="193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138</v>
      </c>
      <c r="AU114" s="19" t="s">
        <v>84</v>
      </c>
    </row>
    <row r="115" spans="1:65" s="13" customFormat="1" ht="22.5">
      <c r="B115" s="196"/>
      <c r="C115" s="197"/>
      <c r="D115" s="194" t="s">
        <v>140</v>
      </c>
      <c r="E115" s="198" t="s">
        <v>21</v>
      </c>
      <c r="F115" s="199" t="s">
        <v>738</v>
      </c>
      <c r="G115" s="197"/>
      <c r="H115" s="198" t="s">
        <v>21</v>
      </c>
      <c r="I115" s="200"/>
      <c r="J115" s="197"/>
      <c r="K115" s="197"/>
      <c r="L115" s="201"/>
      <c r="M115" s="202"/>
      <c r="N115" s="203"/>
      <c r="O115" s="203"/>
      <c r="P115" s="203"/>
      <c r="Q115" s="203"/>
      <c r="R115" s="203"/>
      <c r="S115" s="203"/>
      <c r="T115" s="204"/>
      <c r="AT115" s="205" t="s">
        <v>140</v>
      </c>
      <c r="AU115" s="205" t="s">
        <v>84</v>
      </c>
      <c r="AV115" s="13" t="s">
        <v>82</v>
      </c>
      <c r="AW115" s="13" t="s">
        <v>35</v>
      </c>
      <c r="AX115" s="13" t="s">
        <v>74</v>
      </c>
      <c r="AY115" s="205" t="s">
        <v>128</v>
      </c>
    </row>
    <row r="116" spans="1:65" s="14" customFormat="1" ht="11.25">
      <c r="B116" s="206"/>
      <c r="C116" s="207"/>
      <c r="D116" s="194" t="s">
        <v>140</v>
      </c>
      <c r="E116" s="208" t="s">
        <v>21</v>
      </c>
      <c r="F116" s="209" t="s">
        <v>760</v>
      </c>
      <c r="G116" s="207"/>
      <c r="H116" s="210">
        <v>0</v>
      </c>
      <c r="I116" s="211"/>
      <c r="J116" s="207"/>
      <c r="K116" s="207"/>
      <c r="L116" s="212"/>
      <c r="M116" s="213"/>
      <c r="N116" s="214"/>
      <c r="O116" s="214"/>
      <c r="P116" s="214"/>
      <c r="Q116" s="214"/>
      <c r="R116" s="214"/>
      <c r="S116" s="214"/>
      <c r="T116" s="215"/>
      <c r="AT116" s="216" t="s">
        <v>140</v>
      </c>
      <c r="AU116" s="216" t="s">
        <v>84</v>
      </c>
      <c r="AV116" s="14" t="s">
        <v>84</v>
      </c>
      <c r="AW116" s="14" t="s">
        <v>35</v>
      </c>
      <c r="AX116" s="14" t="s">
        <v>74</v>
      </c>
      <c r="AY116" s="216" t="s">
        <v>128</v>
      </c>
    </row>
    <row r="117" spans="1:65" s="14" customFormat="1" ht="11.25">
      <c r="B117" s="206"/>
      <c r="C117" s="207"/>
      <c r="D117" s="194" t="s">
        <v>140</v>
      </c>
      <c r="E117" s="208" t="s">
        <v>21</v>
      </c>
      <c r="F117" s="209" t="s">
        <v>761</v>
      </c>
      <c r="G117" s="207"/>
      <c r="H117" s="210">
        <v>0</v>
      </c>
      <c r="I117" s="211"/>
      <c r="J117" s="207"/>
      <c r="K117" s="207"/>
      <c r="L117" s="212"/>
      <c r="M117" s="213"/>
      <c r="N117" s="214"/>
      <c r="O117" s="214"/>
      <c r="P117" s="214"/>
      <c r="Q117" s="214"/>
      <c r="R117" s="214"/>
      <c r="S117" s="214"/>
      <c r="T117" s="215"/>
      <c r="AT117" s="216" t="s">
        <v>140</v>
      </c>
      <c r="AU117" s="216" t="s">
        <v>84</v>
      </c>
      <c r="AV117" s="14" t="s">
        <v>84</v>
      </c>
      <c r="AW117" s="14" t="s">
        <v>35</v>
      </c>
      <c r="AX117" s="14" t="s">
        <v>74</v>
      </c>
      <c r="AY117" s="216" t="s">
        <v>128</v>
      </c>
    </row>
    <row r="118" spans="1:65" s="14" customFormat="1" ht="11.25">
      <c r="B118" s="206"/>
      <c r="C118" s="207"/>
      <c r="D118" s="194" t="s">
        <v>140</v>
      </c>
      <c r="E118" s="208" t="s">
        <v>21</v>
      </c>
      <c r="F118" s="209" t="s">
        <v>762</v>
      </c>
      <c r="G118" s="207"/>
      <c r="H118" s="210">
        <v>0</v>
      </c>
      <c r="I118" s="211"/>
      <c r="J118" s="207"/>
      <c r="K118" s="207"/>
      <c r="L118" s="212"/>
      <c r="M118" s="213"/>
      <c r="N118" s="214"/>
      <c r="O118" s="214"/>
      <c r="P118" s="214"/>
      <c r="Q118" s="214"/>
      <c r="R118" s="214"/>
      <c r="S118" s="214"/>
      <c r="T118" s="215"/>
      <c r="AT118" s="216" t="s">
        <v>140</v>
      </c>
      <c r="AU118" s="216" t="s">
        <v>84</v>
      </c>
      <c r="AV118" s="14" t="s">
        <v>84</v>
      </c>
      <c r="AW118" s="14" t="s">
        <v>35</v>
      </c>
      <c r="AX118" s="14" t="s">
        <v>74</v>
      </c>
      <c r="AY118" s="216" t="s">
        <v>128</v>
      </c>
    </row>
    <row r="119" spans="1:65" s="14" customFormat="1" ht="11.25">
      <c r="B119" s="206"/>
      <c r="C119" s="207"/>
      <c r="D119" s="194" t="s">
        <v>140</v>
      </c>
      <c r="E119" s="208" t="s">
        <v>21</v>
      </c>
      <c r="F119" s="209" t="s">
        <v>763</v>
      </c>
      <c r="G119" s="207"/>
      <c r="H119" s="210">
        <v>0</v>
      </c>
      <c r="I119" s="211"/>
      <c r="J119" s="207"/>
      <c r="K119" s="207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140</v>
      </c>
      <c r="AU119" s="216" t="s">
        <v>84</v>
      </c>
      <c r="AV119" s="14" t="s">
        <v>84</v>
      </c>
      <c r="AW119" s="14" t="s">
        <v>35</v>
      </c>
      <c r="AX119" s="14" t="s">
        <v>74</v>
      </c>
      <c r="AY119" s="216" t="s">
        <v>128</v>
      </c>
    </row>
    <row r="120" spans="1:65" s="14" customFormat="1" ht="11.25">
      <c r="B120" s="206"/>
      <c r="C120" s="207"/>
      <c r="D120" s="194" t="s">
        <v>140</v>
      </c>
      <c r="E120" s="208" t="s">
        <v>21</v>
      </c>
      <c r="F120" s="209" t="s">
        <v>764</v>
      </c>
      <c r="G120" s="207"/>
      <c r="H120" s="210">
        <v>0</v>
      </c>
      <c r="I120" s="211"/>
      <c r="J120" s="207"/>
      <c r="K120" s="207"/>
      <c r="L120" s="212"/>
      <c r="M120" s="213"/>
      <c r="N120" s="214"/>
      <c r="O120" s="214"/>
      <c r="P120" s="214"/>
      <c r="Q120" s="214"/>
      <c r="R120" s="214"/>
      <c r="S120" s="214"/>
      <c r="T120" s="215"/>
      <c r="AT120" s="216" t="s">
        <v>140</v>
      </c>
      <c r="AU120" s="216" t="s">
        <v>84</v>
      </c>
      <c r="AV120" s="14" t="s">
        <v>84</v>
      </c>
      <c r="AW120" s="14" t="s">
        <v>35</v>
      </c>
      <c r="AX120" s="14" t="s">
        <v>74</v>
      </c>
      <c r="AY120" s="216" t="s">
        <v>128</v>
      </c>
    </row>
    <row r="121" spans="1:65" s="14" customFormat="1" ht="11.25">
      <c r="B121" s="206"/>
      <c r="C121" s="207"/>
      <c r="D121" s="194" t="s">
        <v>140</v>
      </c>
      <c r="E121" s="208" t="s">
        <v>21</v>
      </c>
      <c r="F121" s="209" t="s">
        <v>765</v>
      </c>
      <c r="G121" s="207"/>
      <c r="H121" s="210">
        <v>3</v>
      </c>
      <c r="I121" s="211"/>
      <c r="J121" s="207"/>
      <c r="K121" s="207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140</v>
      </c>
      <c r="AU121" s="216" t="s">
        <v>84</v>
      </c>
      <c r="AV121" s="14" t="s">
        <v>84</v>
      </c>
      <c r="AW121" s="14" t="s">
        <v>35</v>
      </c>
      <c r="AX121" s="14" t="s">
        <v>74</v>
      </c>
      <c r="AY121" s="216" t="s">
        <v>128</v>
      </c>
    </row>
    <row r="122" spans="1:65" s="14" customFormat="1" ht="11.25">
      <c r="B122" s="206"/>
      <c r="C122" s="207"/>
      <c r="D122" s="194" t="s">
        <v>140</v>
      </c>
      <c r="E122" s="208" t="s">
        <v>21</v>
      </c>
      <c r="F122" s="209" t="s">
        <v>766</v>
      </c>
      <c r="G122" s="207"/>
      <c r="H122" s="210">
        <v>2</v>
      </c>
      <c r="I122" s="211"/>
      <c r="J122" s="207"/>
      <c r="K122" s="207"/>
      <c r="L122" s="212"/>
      <c r="M122" s="213"/>
      <c r="N122" s="214"/>
      <c r="O122" s="214"/>
      <c r="P122" s="214"/>
      <c r="Q122" s="214"/>
      <c r="R122" s="214"/>
      <c r="S122" s="214"/>
      <c r="T122" s="215"/>
      <c r="AT122" s="216" t="s">
        <v>140</v>
      </c>
      <c r="AU122" s="216" t="s">
        <v>84</v>
      </c>
      <c r="AV122" s="14" t="s">
        <v>84</v>
      </c>
      <c r="AW122" s="14" t="s">
        <v>35</v>
      </c>
      <c r="AX122" s="14" t="s">
        <v>74</v>
      </c>
      <c r="AY122" s="216" t="s">
        <v>128</v>
      </c>
    </row>
    <row r="123" spans="1:65" s="14" customFormat="1" ht="11.25">
      <c r="B123" s="206"/>
      <c r="C123" s="207"/>
      <c r="D123" s="194" t="s">
        <v>140</v>
      </c>
      <c r="E123" s="208" t="s">
        <v>21</v>
      </c>
      <c r="F123" s="209" t="s">
        <v>767</v>
      </c>
      <c r="G123" s="207"/>
      <c r="H123" s="210">
        <v>4</v>
      </c>
      <c r="I123" s="211"/>
      <c r="J123" s="207"/>
      <c r="K123" s="207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140</v>
      </c>
      <c r="AU123" s="216" t="s">
        <v>84</v>
      </c>
      <c r="AV123" s="14" t="s">
        <v>84</v>
      </c>
      <c r="AW123" s="14" t="s">
        <v>35</v>
      </c>
      <c r="AX123" s="14" t="s">
        <v>74</v>
      </c>
      <c r="AY123" s="216" t="s">
        <v>128</v>
      </c>
    </row>
    <row r="124" spans="1:65" s="15" customFormat="1" ht="11.25">
      <c r="B124" s="217"/>
      <c r="C124" s="218"/>
      <c r="D124" s="194" t="s">
        <v>140</v>
      </c>
      <c r="E124" s="219" t="s">
        <v>703</v>
      </c>
      <c r="F124" s="220" t="s">
        <v>146</v>
      </c>
      <c r="G124" s="218"/>
      <c r="H124" s="221">
        <v>9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140</v>
      </c>
      <c r="AU124" s="227" t="s">
        <v>84</v>
      </c>
      <c r="AV124" s="15" t="s">
        <v>134</v>
      </c>
      <c r="AW124" s="15" t="s">
        <v>35</v>
      </c>
      <c r="AX124" s="15" t="s">
        <v>82</v>
      </c>
      <c r="AY124" s="227" t="s">
        <v>128</v>
      </c>
    </row>
    <row r="125" spans="1:65" s="2" customFormat="1" ht="33" customHeight="1">
      <c r="A125" s="36"/>
      <c r="B125" s="37"/>
      <c r="C125" s="176" t="s">
        <v>134</v>
      </c>
      <c r="D125" s="176" t="s">
        <v>130</v>
      </c>
      <c r="E125" s="177" t="s">
        <v>768</v>
      </c>
      <c r="F125" s="178" t="s">
        <v>769</v>
      </c>
      <c r="G125" s="179" t="s">
        <v>467</v>
      </c>
      <c r="H125" s="180">
        <v>2</v>
      </c>
      <c r="I125" s="181"/>
      <c r="J125" s="182">
        <f>ROUND(I125*H125,2)</f>
        <v>0</v>
      </c>
      <c r="K125" s="178" t="s">
        <v>133</v>
      </c>
      <c r="L125" s="41"/>
      <c r="M125" s="183" t="s">
        <v>21</v>
      </c>
      <c r="N125" s="184" t="s">
        <v>45</v>
      </c>
      <c r="O125" s="66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7" t="s">
        <v>134</v>
      </c>
      <c r="AT125" s="187" t="s">
        <v>130</v>
      </c>
      <c r="AU125" s="187" t="s">
        <v>84</v>
      </c>
      <c r="AY125" s="19" t="s">
        <v>128</v>
      </c>
      <c r="BE125" s="188">
        <f>IF(N125="základní",J125,0)</f>
        <v>0</v>
      </c>
      <c r="BF125" s="188">
        <f>IF(N125="snížená",J125,0)</f>
        <v>0</v>
      </c>
      <c r="BG125" s="188">
        <f>IF(N125="zákl. přenesená",J125,0)</f>
        <v>0</v>
      </c>
      <c r="BH125" s="188">
        <f>IF(N125="sníž. přenesená",J125,0)</f>
        <v>0</v>
      </c>
      <c r="BI125" s="188">
        <f>IF(N125="nulová",J125,0)</f>
        <v>0</v>
      </c>
      <c r="BJ125" s="19" t="s">
        <v>82</v>
      </c>
      <c r="BK125" s="188">
        <f>ROUND(I125*H125,2)</f>
        <v>0</v>
      </c>
      <c r="BL125" s="19" t="s">
        <v>134</v>
      </c>
      <c r="BM125" s="187" t="s">
        <v>770</v>
      </c>
    </row>
    <row r="126" spans="1:65" s="2" customFormat="1" ht="11.25">
      <c r="A126" s="36"/>
      <c r="B126" s="37"/>
      <c r="C126" s="38"/>
      <c r="D126" s="189" t="s">
        <v>136</v>
      </c>
      <c r="E126" s="38"/>
      <c r="F126" s="190" t="s">
        <v>771</v>
      </c>
      <c r="G126" s="38"/>
      <c r="H126" s="38"/>
      <c r="I126" s="191"/>
      <c r="J126" s="38"/>
      <c r="K126" s="38"/>
      <c r="L126" s="41"/>
      <c r="M126" s="192"/>
      <c r="N126" s="193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136</v>
      </c>
      <c r="AU126" s="19" t="s">
        <v>84</v>
      </c>
    </row>
    <row r="127" spans="1:65" s="2" customFormat="1" ht="19.5">
      <c r="A127" s="36"/>
      <c r="B127" s="37"/>
      <c r="C127" s="38"/>
      <c r="D127" s="194" t="s">
        <v>138</v>
      </c>
      <c r="E127" s="38"/>
      <c r="F127" s="195" t="s">
        <v>139</v>
      </c>
      <c r="G127" s="38"/>
      <c r="H127" s="38"/>
      <c r="I127" s="191"/>
      <c r="J127" s="38"/>
      <c r="K127" s="38"/>
      <c r="L127" s="41"/>
      <c r="M127" s="192"/>
      <c r="N127" s="193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138</v>
      </c>
      <c r="AU127" s="19" t="s">
        <v>84</v>
      </c>
    </row>
    <row r="128" spans="1:65" s="13" customFormat="1" ht="22.5">
      <c r="B128" s="196"/>
      <c r="C128" s="197"/>
      <c r="D128" s="194" t="s">
        <v>140</v>
      </c>
      <c r="E128" s="198" t="s">
        <v>21</v>
      </c>
      <c r="F128" s="199" t="s">
        <v>738</v>
      </c>
      <c r="G128" s="197"/>
      <c r="H128" s="198" t="s">
        <v>21</v>
      </c>
      <c r="I128" s="200"/>
      <c r="J128" s="197"/>
      <c r="K128" s="197"/>
      <c r="L128" s="201"/>
      <c r="M128" s="202"/>
      <c r="N128" s="203"/>
      <c r="O128" s="203"/>
      <c r="P128" s="203"/>
      <c r="Q128" s="203"/>
      <c r="R128" s="203"/>
      <c r="S128" s="203"/>
      <c r="T128" s="204"/>
      <c r="AT128" s="205" t="s">
        <v>140</v>
      </c>
      <c r="AU128" s="205" t="s">
        <v>84</v>
      </c>
      <c r="AV128" s="13" t="s">
        <v>82</v>
      </c>
      <c r="AW128" s="13" t="s">
        <v>35</v>
      </c>
      <c r="AX128" s="13" t="s">
        <v>74</v>
      </c>
      <c r="AY128" s="205" t="s">
        <v>128</v>
      </c>
    </row>
    <row r="129" spans="1:65" s="14" customFormat="1" ht="11.25">
      <c r="B129" s="206"/>
      <c r="C129" s="207"/>
      <c r="D129" s="194" t="s">
        <v>140</v>
      </c>
      <c r="E129" s="208" t="s">
        <v>21</v>
      </c>
      <c r="F129" s="209" t="s">
        <v>760</v>
      </c>
      <c r="G129" s="207"/>
      <c r="H129" s="210">
        <v>0</v>
      </c>
      <c r="I129" s="211"/>
      <c r="J129" s="207"/>
      <c r="K129" s="207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140</v>
      </c>
      <c r="AU129" s="216" t="s">
        <v>84</v>
      </c>
      <c r="AV129" s="14" t="s">
        <v>84</v>
      </c>
      <c r="AW129" s="14" t="s">
        <v>35</v>
      </c>
      <c r="AX129" s="14" t="s">
        <v>74</v>
      </c>
      <c r="AY129" s="216" t="s">
        <v>128</v>
      </c>
    </row>
    <row r="130" spans="1:65" s="14" customFormat="1" ht="11.25">
      <c r="B130" s="206"/>
      <c r="C130" s="207"/>
      <c r="D130" s="194" t="s">
        <v>140</v>
      </c>
      <c r="E130" s="208" t="s">
        <v>21</v>
      </c>
      <c r="F130" s="209" t="s">
        <v>761</v>
      </c>
      <c r="G130" s="207"/>
      <c r="H130" s="210">
        <v>0</v>
      </c>
      <c r="I130" s="211"/>
      <c r="J130" s="207"/>
      <c r="K130" s="207"/>
      <c r="L130" s="212"/>
      <c r="M130" s="213"/>
      <c r="N130" s="214"/>
      <c r="O130" s="214"/>
      <c r="P130" s="214"/>
      <c r="Q130" s="214"/>
      <c r="R130" s="214"/>
      <c r="S130" s="214"/>
      <c r="T130" s="215"/>
      <c r="AT130" s="216" t="s">
        <v>140</v>
      </c>
      <c r="AU130" s="216" t="s">
        <v>84</v>
      </c>
      <c r="AV130" s="14" t="s">
        <v>84</v>
      </c>
      <c r="AW130" s="14" t="s">
        <v>35</v>
      </c>
      <c r="AX130" s="14" t="s">
        <v>74</v>
      </c>
      <c r="AY130" s="216" t="s">
        <v>128</v>
      </c>
    </row>
    <row r="131" spans="1:65" s="14" customFormat="1" ht="11.25">
      <c r="B131" s="206"/>
      <c r="C131" s="207"/>
      <c r="D131" s="194" t="s">
        <v>140</v>
      </c>
      <c r="E131" s="208" t="s">
        <v>21</v>
      </c>
      <c r="F131" s="209" t="s">
        <v>762</v>
      </c>
      <c r="G131" s="207"/>
      <c r="H131" s="210">
        <v>0</v>
      </c>
      <c r="I131" s="211"/>
      <c r="J131" s="207"/>
      <c r="K131" s="207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140</v>
      </c>
      <c r="AU131" s="216" t="s">
        <v>84</v>
      </c>
      <c r="AV131" s="14" t="s">
        <v>84</v>
      </c>
      <c r="AW131" s="14" t="s">
        <v>35</v>
      </c>
      <c r="AX131" s="14" t="s">
        <v>74</v>
      </c>
      <c r="AY131" s="216" t="s">
        <v>128</v>
      </c>
    </row>
    <row r="132" spans="1:65" s="14" customFormat="1" ht="11.25">
      <c r="B132" s="206"/>
      <c r="C132" s="207"/>
      <c r="D132" s="194" t="s">
        <v>140</v>
      </c>
      <c r="E132" s="208" t="s">
        <v>21</v>
      </c>
      <c r="F132" s="209" t="s">
        <v>763</v>
      </c>
      <c r="G132" s="207"/>
      <c r="H132" s="210">
        <v>0</v>
      </c>
      <c r="I132" s="211"/>
      <c r="J132" s="207"/>
      <c r="K132" s="207"/>
      <c r="L132" s="212"/>
      <c r="M132" s="213"/>
      <c r="N132" s="214"/>
      <c r="O132" s="214"/>
      <c r="P132" s="214"/>
      <c r="Q132" s="214"/>
      <c r="R132" s="214"/>
      <c r="S132" s="214"/>
      <c r="T132" s="215"/>
      <c r="AT132" s="216" t="s">
        <v>140</v>
      </c>
      <c r="AU132" s="216" t="s">
        <v>84</v>
      </c>
      <c r="AV132" s="14" t="s">
        <v>84</v>
      </c>
      <c r="AW132" s="14" t="s">
        <v>35</v>
      </c>
      <c r="AX132" s="14" t="s">
        <v>74</v>
      </c>
      <c r="AY132" s="216" t="s">
        <v>128</v>
      </c>
    </row>
    <row r="133" spans="1:65" s="14" customFormat="1" ht="11.25">
      <c r="B133" s="206"/>
      <c r="C133" s="207"/>
      <c r="D133" s="194" t="s">
        <v>140</v>
      </c>
      <c r="E133" s="208" t="s">
        <v>21</v>
      </c>
      <c r="F133" s="209" t="s">
        <v>764</v>
      </c>
      <c r="G133" s="207"/>
      <c r="H133" s="210">
        <v>0</v>
      </c>
      <c r="I133" s="211"/>
      <c r="J133" s="207"/>
      <c r="K133" s="207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140</v>
      </c>
      <c r="AU133" s="216" t="s">
        <v>84</v>
      </c>
      <c r="AV133" s="14" t="s">
        <v>84</v>
      </c>
      <c r="AW133" s="14" t="s">
        <v>35</v>
      </c>
      <c r="AX133" s="14" t="s">
        <v>74</v>
      </c>
      <c r="AY133" s="216" t="s">
        <v>128</v>
      </c>
    </row>
    <row r="134" spans="1:65" s="14" customFormat="1" ht="11.25">
      <c r="B134" s="206"/>
      <c r="C134" s="207"/>
      <c r="D134" s="194" t="s">
        <v>140</v>
      </c>
      <c r="E134" s="208" t="s">
        <v>21</v>
      </c>
      <c r="F134" s="209" t="s">
        <v>772</v>
      </c>
      <c r="G134" s="207"/>
      <c r="H134" s="210">
        <v>0</v>
      </c>
      <c r="I134" s="211"/>
      <c r="J134" s="207"/>
      <c r="K134" s="207"/>
      <c r="L134" s="212"/>
      <c r="M134" s="213"/>
      <c r="N134" s="214"/>
      <c r="O134" s="214"/>
      <c r="P134" s="214"/>
      <c r="Q134" s="214"/>
      <c r="R134" s="214"/>
      <c r="S134" s="214"/>
      <c r="T134" s="215"/>
      <c r="AT134" s="216" t="s">
        <v>140</v>
      </c>
      <c r="AU134" s="216" t="s">
        <v>84</v>
      </c>
      <c r="AV134" s="14" t="s">
        <v>84</v>
      </c>
      <c r="AW134" s="14" t="s">
        <v>35</v>
      </c>
      <c r="AX134" s="14" t="s">
        <v>74</v>
      </c>
      <c r="AY134" s="216" t="s">
        <v>128</v>
      </c>
    </row>
    <row r="135" spans="1:65" s="14" customFormat="1" ht="11.25">
      <c r="B135" s="206"/>
      <c r="C135" s="207"/>
      <c r="D135" s="194" t="s">
        <v>140</v>
      </c>
      <c r="E135" s="208" t="s">
        <v>21</v>
      </c>
      <c r="F135" s="209" t="s">
        <v>766</v>
      </c>
      <c r="G135" s="207"/>
      <c r="H135" s="210">
        <v>2</v>
      </c>
      <c r="I135" s="211"/>
      <c r="J135" s="207"/>
      <c r="K135" s="207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140</v>
      </c>
      <c r="AU135" s="216" t="s">
        <v>84</v>
      </c>
      <c r="AV135" s="14" t="s">
        <v>84</v>
      </c>
      <c r="AW135" s="14" t="s">
        <v>35</v>
      </c>
      <c r="AX135" s="14" t="s">
        <v>74</v>
      </c>
      <c r="AY135" s="216" t="s">
        <v>128</v>
      </c>
    </row>
    <row r="136" spans="1:65" s="14" customFormat="1" ht="11.25">
      <c r="B136" s="206"/>
      <c r="C136" s="207"/>
      <c r="D136" s="194" t="s">
        <v>140</v>
      </c>
      <c r="E136" s="208" t="s">
        <v>21</v>
      </c>
      <c r="F136" s="209" t="s">
        <v>746</v>
      </c>
      <c r="G136" s="207"/>
      <c r="H136" s="210">
        <v>0</v>
      </c>
      <c r="I136" s="211"/>
      <c r="J136" s="207"/>
      <c r="K136" s="207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140</v>
      </c>
      <c r="AU136" s="216" t="s">
        <v>84</v>
      </c>
      <c r="AV136" s="14" t="s">
        <v>84</v>
      </c>
      <c r="AW136" s="14" t="s">
        <v>35</v>
      </c>
      <c r="AX136" s="14" t="s">
        <v>74</v>
      </c>
      <c r="AY136" s="216" t="s">
        <v>128</v>
      </c>
    </row>
    <row r="137" spans="1:65" s="15" customFormat="1" ht="11.25">
      <c r="B137" s="217"/>
      <c r="C137" s="218"/>
      <c r="D137" s="194" t="s">
        <v>140</v>
      </c>
      <c r="E137" s="219" t="s">
        <v>705</v>
      </c>
      <c r="F137" s="220" t="s">
        <v>146</v>
      </c>
      <c r="G137" s="218"/>
      <c r="H137" s="221">
        <v>2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140</v>
      </c>
      <c r="AU137" s="227" t="s">
        <v>84</v>
      </c>
      <c r="AV137" s="15" t="s">
        <v>134</v>
      </c>
      <c r="AW137" s="15" t="s">
        <v>35</v>
      </c>
      <c r="AX137" s="15" t="s">
        <v>82</v>
      </c>
      <c r="AY137" s="227" t="s">
        <v>128</v>
      </c>
    </row>
    <row r="138" spans="1:65" s="2" customFormat="1" ht="37.9" customHeight="1">
      <c r="A138" s="36"/>
      <c r="B138" s="37"/>
      <c r="C138" s="176" t="s">
        <v>161</v>
      </c>
      <c r="D138" s="176" t="s">
        <v>130</v>
      </c>
      <c r="E138" s="177" t="s">
        <v>773</v>
      </c>
      <c r="F138" s="178" t="s">
        <v>774</v>
      </c>
      <c r="G138" s="179" t="s">
        <v>467</v>
      </c>
      <c r="H138" s="180">
        <v>8</v>
      </c>
      <c r="I138" s="181"/>
      <c r="J138" s="182">
        <f>ROUND(I138*H138,2)</f>
        <v>0</v>
      </c>
      <c r="K138" s="178" t="s">
        <v>133</v>
      </c>
      <c r="L138" s="41"/>
      <c r="M138" s="183" t="s">
        <v>21</v>
      </c>
      <c r="N138" s="184" t="s">
        <v>45</v>
      </c>
      <c r="O138" s="66"/>
      <c r="P138" s="185">
        <f>O138*H138</f>
        <v>0</v>
      </c>
      <c r="Q138" s="185">
        <v>0</v>
      </c>
      <c r="R138" s="185">
        <f>Q138*H138</f>
        <v>0</v>
      </c>
      <c r="S138" s="185">
        <v>0</v>
      </c>
      <c r="T138" s="186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7" t="s">
        <v>134</v>
      </c>
      <c r="AT138" s="187" t="s">
        <v>130</v>
      </c>
      <c r="AU138" s="187" t="s">
        <v>84</v>
      </c>
      <c r="AY138" s="19" t="s">
        <v>128</v>
      </c>
      <c r="BE138" s="188">
        <f>IF(N138="základní",J138,0)</f>
        <v>0</v>
      </c>
      <c r="BF138" s="188">
        <f>IF(N138="snížená",J138,0)</f>
        <v>0</v>
      </c>
      <c r="BG138" s="188">
        <f>IF(N138="zákl. přenesená",J138,0)</f>
        <v>0</v>
      </c>
      <c r="BH138" s="188">
        <f>IF(N138="sníž. přenesená",J138,0)</f>
        <v>0</v>
      </c>
      <c r="BI138" s="188">
        <f>IF(N138="nulová",J138,0)</f>
        <v>0</v>
      </c>
      <c r="BJ138" s="19" t="s">
        <v>82</v>
      </c>
      <c r="BK138" s="188">
        <f>ROUND(I138*H138,2)</f>
        <v>0</v>
      </c>
      <c r="BL138" s="19" t="s">
        <v>134</v>
      </c>
      <c r="BM138" s="187" t="s">
        <v>775</v>
      </c>
    </row>
    <row r="139" spans="1:65" s="2" customFormat="1" ht="11.25">
      <c r="A139" s="36"/>
      <c r="B139" s="37"/>
      <c r="C139" s="38"/>
      <c r="D139" s="189" t="s">
        <v>136</v>
      </c>
      <c r="E139" s="38"/>
      <c r="F139" s="190" t="s">
        <v>776</v>
      </c>
      <c r="G139" s="38"/>
      <c r="H139" s="38"/>
      <c r="I139" s="191"/>
      <c r="J139" s="38"/>
      <c r="K139" s="38"/>
      <c r="L139" s="41"/>
      <c r="M139" s="192"/>
      <c r="N139" s="193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136</v>
      </c>
      <c r="AU139" s="19" t="s">
        <v>84</v>
      </c>
    </row>
    <row r="140" spans="1:65" s="2" customFormat="1" ht="19.5">
      <c r="A140" s="36"/>
      <c r="B140" s="37"/>
      <c r="C140" s="38"/>
      <c r="D140" s="194" t="s">
        <v>138</v>
      </c>
      <c r="E140" s="38"/>
      <c r="F140" s="195" t="s">
        <v>139</v>
      </c>
      <c r="G140" s="38"/>
      <c r="H140" s="38"/>
      <c r="I140" s="191"/>
      <c r="J140" s="38"/>
      <c r="K140" s="38"/>
      <c r="L140" s="41"/>
      <c r="M140" s="192"/>
      <c r="N140" s="193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138</v>
      </c>
      <c r="AU140" s="19" t="s">
        <v>84</v>
      </c>
    </row>
    <row r="141" spans="1:65" s="13" customFormat="1" ht="22.5">
      <c r="B141" s="196"/>
      <c r="C141" s="197"/>
      <c r="D141" s="194" t="s">
        <v>140</v>
      </c>
      <c r="E141" s="198" t="s">
        <v>21</v>
      </c>
      <c r="F141" s="199" t="s">
        <v>738</v>
      </c>
      <c r="G141" s="197"/>
      <c r="H141" s="198" t="s">
        <v>21</v>
      </c>
      <c r="I141" s="200"/>
      <c r="J141" s="197"/>
      <c r="K141" s="197"/>
      <c r="L141" s="201"/>
      <c r="M141" s="202"/>
      <c r="N141" s="203"/>
      <c r="O141" s="203"/>
      <c r="P141" s="203"/>
      <c r="Q141" s="203"/>
      <c r="R141" s="203"/>
      <c r="S141" s="203"/>
      <c r="T141" s="204"/>
      <c r="AT141" s="205" t="s">
        <v>140</v>
      </c>
      <c r="AU141" s="205" t="s">
        <v>84</v>
      </c>
      <c r="AV141" s="13" t="s">
        <v>82</v>
      </c>
      <c r="AW141" s="13" t="s">
        <v>35</v>
      </c>
      <c r="AX141" s="13" t="s">
        <v>74</v>
      </c>
      <c r="AY141" s="205" t="s">
        <v>128</v>
      </c>
    </row>
    <row r="142" spans="1:65" s="14" customFormat="1" ht="11.25">
      <c r="B142" s="206"/>
      <c r="C142" s="207"/>
      <c r="D142" s="194" t="s">
        <v>140</v>
      </c>
      <c r="E142" s="208" t="s">
        <v>21</v>
      </c>
      <c r="F142" s="209" t="s">
        <v>760</v>
      </c>
      <c r="G142" s="207"/>
      <c r="H142" s="210">
        <v>0</v>
      </c>
      <c r="I142" s="211"/>
      <c r="J142" s="207"/>
      <c r="K142" s="207"/>
      <c r="L142" s="212"/>
      <c r="M142" s="213"/>
      <c r="N142" s="214"/>
      <c r="O142" s="214"/>
      <c r="P142" s="214"/>
      <c r="Q142" s="214"/>
      <c r="R142" s="214"/>
      <c r="S142" s="214"/>
      <c r="T142" s="215"/>
      <c r="AT142" s="216" t="s">
        <v>140</v>
      </c>
      <c r="AU142" s="216" t="s">
        <v>84</v>
      </c>
      <c r="AV142" s="14" t="s">
        <v>84</v>
      </c>
      <c r="AW142" s="14" t="s">
        <v>35</v>
      </c>
      <c r="AX142" s="14" t="s">
        <v>74</v>
      </c>
      <c r="AY142" s="216" t="s">
        <v>128</v>
      </c>
    </row>
    <row r="143" spans="1:65" s="14" customFormat="1" ht="11.25">
      <c r="B143" s="206"/>
      <c r="C143" s="207"/>
      <c r="D143" s="194" t="s">
        <v>140</v>
      </c>
      <c r="E143" s="208" t="s">
        <v>21</v>
      </c>
      <c r="F143" s="209" t="s">
        <v>777</v>
      </c>
      <c r="G143" s="207"/>
      <c r="H143" s="210">
        <v>4</v>
      </c>
      <c r="I143" s="211"/>
      <c r="J143" s="207"/>
      <c r="K143" s="207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140</v>
      </c>
      <c r="AU143" s="216" t="s">
        <v>84</v>
      </c>
      <c r="AV143" s="14" t="s">
        <v>84</v>
      </c>
      <c r="AW143" s="14" t="s">
        <v>35</v>
      </c>
      <c r="AX143" s="14" t="s">
        <v>74</v>
      </c>
      <c r="AY143" s="216" t="s">
        <v>128</v>
      </c>
    </row>
    <row r="144" spans="1:65" s="14" customFormat="1" ht="11.25">
      <c r="B144" s="206"/>
      <c r="C144" s="207"/>
      <c r="D144" s="194" t="s">
        <v>140</v>
      </c>
      <c r="E144" s="208" t="s">
        <v>21</v>
      </c>
      <c r="F144" s="209" t="s">
        <v>762</v>
      </c>
      <c r="G144" s="207"/>
      <c r="H144" s="210">
        <v>0</v>
      </c>
      <c r="I144" s="211"/>
      <c r="J144" s="207"/>
      <c r="K144" s="207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140</v>
      </c>
      <c r="AU144" s="216" t="s">
        <v>84</v>
      </c>
      <c r="AV144" s="14" t="s">
        <v>84</v>
      </c>
      <c r="AW144" s="14" t="s">
        <v>35</v>
      </c>
      <c r="AX144" s="14" t="s">
        <v>74</v>
      </c>
      <c r="AY144" s="216" t="s">
        <v>128</v>
      </c>
    </row>
    <row r="145" spans="1:65" s="14" customFormat="1" ht="11.25">
      <c r="B145" s="206"/>
      <c r="C145" s="207"/>
      <c r="D145" s="194" t="s">
        <v>140</v>
      </c>
      <c r="E145" s="208" t="s">
        <v>21</v>
      </c>
      <c r="F145" s="209" t="s">
        <v>763</v>
      </c>
      <c r="G145" s="207"/>
      <c r="H145" s="210">
        <v>0</v>
      </c>
      <c r="I145" s="211"/>
      <c r="J145" s="207"/>
      <c r="K145" s="207"/>
      <c r="L145" s="212"/>
      <c r="M145" s="213"/>
      <c r="N145" s="214"/>
      <c r="O145" s="214"/>
      <c r="P145" s="214"/>
      <c r="Q145" s="214"/>
      <c r="R145" s="214"/>
      <c r="S145" s="214"/>
      <c r="T145" s="215"/>
      <c r="AT145" s="216" t="s">
        <v>140</v>
      </c>
      <c r="AU145" s="216" t="s">
        <v>84</v>
      </c>
      <c r="AV145" s="14" t="s">
        <v>84</v>
      </c>
      <c r="AW145" s="14" t="s">
        <v>35</v>
      </c>
      <c r="AX145" s="14" t="s">
        <v>74</v>
      </c>
      <c r="AY145" s="216" t="s">
        <v>128</v>
      </c>
    </row>
    <row r="146" spans="1:65" s="14" customFormat="1" ht="11.25">
      <c r="B146" s="206"/>
      <c r="C146" s="207"/>
      <c r="D146" s="194" t="s">
        <v>140</v>
      </c>
      <c r="E146" s="208" t="s">
        <v>21</v>
      </c>
      <c r="F146" s="209" t="s">
        <v>764</v>
      </c>
      <c r="G146" s="207"/>
      <c r="H146" s="210">
        <v>0</v>
      </c>
      <c r="I146" s="211"/>
      <c r="J146" s="207"/>
      <c r="K146" s="207"/>
      <c r="L146" s="212"/>
      <c r="M146" s="213"/>
      <c r="N146" s="214"/>
      <c r="O146" s="214"/>
      <c r="P146" s="214"/>
      <c r="Q146" s="214"/>
      <c r="R146" s="214"/>
      <c r="S146" s="214"/>
      <c r="T146" s="215"/>
      <c r="AT146" s="216" t="s">
        <v>140</v>
      </c>
      <c r="AU146" s="216" t="s">
        <v>84</v>
      </c>
      <c r="AV146" s="14" t="s">
        <v>84</v>
      </c>
      <c r="AW146" s="14" t="s">
        <v>35</v>
      </c>
      <c r="AX146" s="14" t="s">
        <v>74</v>
      </c>
      <c r="AY146" s="216" t="s">
        <v>128</v>
      </c>
    </row>
    <row r="147" spans="1:65" s="14" customFormat="1" ht="11.25">
      <c r="B147" s="206"/>
      <c r="C147" s="207"/>
      <c r="D147" s="194" t="s">
        <v>140</v>
      </c>
      <c r="E147" s="208" t="s">
        <v>21</v>
      </c>
      <c r="F147" s="209" t="s">
        <v>744</v>
      </c>
      <c r="G147" s="207"/>
      <c r="H147" s="210">
        <v>4</v>
      </c>
      <c r="I147" s="211"/>
      <c r="J147" s="207"/>
      <c r="K147" s="207"/>
      <c r="L147" s="212"/>
      <c r="M147" s="213"/>
      <c r="N147" s="214"/>
      <c r="O147" s="214"/>
      <c r="P147" s="214"/>
      <c r="Q147" s="214"/>
      <c r="R147" s="214"/>
      <c r="S147" s="214"/>
      <c r="T147" s="215"/>
      <c r="AT147" s="216" t="s">
        <v>140</v>
      </c>
      <c r="AU147" s="216" t="s">
        <v>84</v>
      </c>
      <c r="AV147" s="14" t="s">
        <v>84</v>
      </c>
      <c r="AW147" s="14" t="s">
        <v>35</v>
      </c>
      <c r="AX147" s="14" t="s">
        <v>74</v>
      </c>
      <c r="AY147" s="216" t="s">
        <v>128</v>
      </c>
    </row>
    <row r="148" spans="1:65" s="14" customFormat="1" ht="11.25">
      <c r="B148" s="206"/>
      <c r="C148" s="207"/>
      <c r="D148" s="194" t="s">
        <v>140</v>
      </c>
      <c r="E148" s="208" t="s">
        <v>21</v>
      </c>
      <c r="F148" s="209" t="s">
        <v>745</v>
      </c>
      <c r="G148" s="207"/>
      <c r="H148" s="210">
        <v>0</v>
      </c>
      <c r="I148" s="211"/>
      <c r="J148" s="207"/>
      <c r="K148" s="207"/>
      <c r="L148" s="212"/>
      <c r="M148" s="213"/>
      <c r="N148" s="214"/>
      <c r="O148" s="214"/>
      <c r="P148" s="214"/>
      <c r="Q148" s="214"/>
      <c r="R148" s="214"/>
      <c r="S148" s="214"/>
      <c r="T148" s="215"/>
      <c r="AT148" s="216" t="s">
        <v>140</v>
      </c>
      <c r="AU148" s="216" t="s">
        <v>84</v>
      </c>
      <c r="AV148" s="14" t="s">
        <v>84</v>
      </c>
      <c r="AW148" s="14" t="s">
        <v>35</v>
      </c>
      <c r="AX148" s="14" t="s">
        <v>74</v>
      </c>
      <c r="AY148" s="216" t="s">
        <v>128</v>
      </c>
    </row>
    <row r="149" spans="1:65" s="14" customFormat="1" ht="11.25">
      <c r="B149" s="206"/>
      <c r="C149" s="207"/>
      <c r="D149" s="194" t="s">
        <v>140</v>
      </c>
      <c r="E149" s="208" t="s">
        <v>21</v>
      </c>
      <c r="F149" s="209" t="s">
        <v>746</v>
      </c>
      <c r="G149" s="207"/>
      <c r="H149" s="210">
        <v>0</v>
      </c>
      <c r="I149" s="211"/>
      <c r="J149" s="207"/>
      <c r="K149" s="207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140</v>
      </c>
      <c r="AU149" s="216" t="s">
        <v>84</v>
      </c>
      <c r="AV149" s="14" t="s">
        <v>84</v>
      </c>
      <c r="AW149" s="14" t="s">
        <v>35</v>
      </c>
      <c r="AX149" s="14" t="s">
        <v>74</v>
      </c>
      <c r="AY149" s="216" t="s">
        <v>128</v>
      </c>
    </row>
    <row r="150" spans="1:65" s="15" customFormat="1" ht="11.25">
      <c r="B150" s="217"/>
      <c r="C150" s="218"/>
      <c r="D150" s="194" t="s">
        <v>140</v>
      </c>
      <c r="E150" s="219" t="s">
        <v>707</v>
      </c>
      <c r="F150" s="220" t="s">
        <v>146</v>
      </c>
      <c r="G150" s="218"/>
      <c r="H150" s="221">
        <v>8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140</v>
      </c>
      <c r="AU150" s="227" t="s">
        <v>84</v>
      </c>
      <c r="AV150" s="15" t="s">
        <v>134</v>
      </c>
      <c r="AW150" s="15" t="s">
        <v>35</v>
      </c>
      <c r="AX150" s="15" t="s">
        <v>82</v>
      </c>
      <c r="AY150" s="227" t="s">
        <v>128</v>
      </c>
    </row>
    <row r="151" spans="1:65" s="2" customFormat="1" ht="37.9" customHeight="1">
      <c r="A151" s="36"/>
      <c r="B151" s="37"/>
      <c r="C151" s="176" t="s">
        <v>167</v>
      </c>
      <c r="D151" s="176" t="s">
        <v>130</v>
      </c>
      <c r="E151" s="177" t="s">
        <v>778</v>
      </c>
      <c r="F151" s="178" t="s">
        <v>779</v>
      </c>
      <c r="G151" s="179" t="s">
        <v>467</v>
      </c>
      <c r="H151" s="180">
        <v>18</v>
      </c>
      <c r="I151" s="181"/>
      <c r="J151" s="182">
        <f>ROUND(I151*H151,2)</f>
        <v>0</v>
      </c>
      <c r="K151" s="178" t="s">
        <v>133</v>
      </c>
      <c r="L151" s="41"/>
      <c r="M151" s="183" t="s">
        <v>21</v>
      </c>
      <c r="N151" s="184" t="s">
        <v>45</v>
      </c>
      <c r="O151" s="66"/>
      <c r="P151" s="185">
        <f>O151*H151</f>
        <v>0</v>
      </c>
      <c r="Q151" s="185">
        <v>0</v>
      </c>
      <c r="R151" s="185">
        <f>Q151*H151</f>
        <v>0</v>
      </c>
      <c r="S151" s="185">
        <v>0</v>
      </c>
      <c r="T151" s="186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7" t="s">
        <v>134</v>
      </c>
      <c r="AT151" s="187" t="s">
        <v>130</v>
      </c>
      <c r="AU151" s="187" t="s">
        <v>84</v>
      </c>
      <c r="AY151" s="19" t="s">
        <v>128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19" t="s">
        <v>82</v>
      </c>
      <c r="BK151" s="188">
        <f>ROUND(I151*H151,2)</f>
        <v>0</v>
      </c>
      <c r="BL151" s="19" t="s">
        <v>134</v>
      </c>
      <c r="BM151" s="187" t="s">
        <v>780</v>
      </c>
    </row>
    <row r="152" spans="1:65" s="2" customFormat="1" ht="11.25">
      <c r="A152" s="36"/>
      <c r="B152" s="37"/>
      <c r="C152" s="38"/>
      <c r="D152" s="189" t="s">
        <v>136</v>
      </c>
      <c r="E152" s="38"/>
      <c r="F152" s="190" t="s">
        <v>781</v>
      </c>
      <c r="G152" s="38"/>
      <c r="H152" s="38"/>
      <c r="I152" s="191"/>
      <c r="J152" s="38"/>
      <c r="K152" s="38"/>
      <c r="L152" s="41"/>
      <c r="M152" s="192"/>
      <c r="N152" s="193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136</v>
      </c>
      <c r="AU152" s="19" t="s">
        <v>84</v>
      </c>
    </row>
    <row r="153" spans="1:65" s="2" customFormat="1" ht="19.5">
      <c r="A153" s="36"/>
      <c r="B153" s="37"/>
      <c r="C153" s="38"/>
      <c r="D153" s="194" t="s">
        <v>138</v>
      </c>
      <c r="E153" s="38"/>
      <c r="F153" s="195" t="s">
        <v>139</v>
      </c>
      <c r="G153" s="38"/>
      <c r="H153" s="38"/>
      <c r="I153" s="191"/>
      <c r="J153" s="38"/>
      <c r="K153" s="38"/>
      <c r="L153" s="41"/>
      <c r="M153" s="192"/>
      <c r="N153" s="193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138</v>
      </c>
      <c r="AU153" s="19" t="s">
        <v>84</v>
      </c>
    </row>
    <row r="154" spans="1:65" s="13" customFormat="1" ht="22.5">
      <c r="B154" s="196"/>
      <c r="C154" s="197"/>
      <c r="D154" s="194" t="s">
        <v>140</v>
      </c>
      <c r="E154" s="198" t="s">
        <v>21</v>
      </c>
      <c r="F154" s="199" t="s">
        <v>738</v>
      </c>
      <c r="G154" s="197"/>
      <c r="H154" s="198" t="s">
        <v>21</v>
      </c>
      <c r="I154" s="200"/>
      <c r="J154" s="197"/>
      <c r="K154" s="197"/>
      <c r="L154" s="201"/>
      <c r="M154" s="202"/>
      <c r="N154" s="203"/>
      <c r="O154" s="203"/>
      <c r="P154" s="203"/>
      <c r="Q154" s="203"/>
      <c r="R154" s="203"/>
      <c r="S154" s="203"/>
      <c r="T154" s="204"/>
      <c r="AT154" s="205" t="s">
        <v>140</v>
      </c>
      <c r="AU154" s="205" t="s">
        <v>84</v>
      </c>
      <c r="AV154" s="13" t="s">
        <v>82</v>
      </c>
      <c r="AW154" s="13" t="s">
        <v>35</v>
      </c>
      <c r="AX154" s="13" t="s">
        <v>74</v>
      </c>
      <c r="AY154" s="205" t="s">
        <v>128</v>
      </c>
    </row>
    <row r="155" spans="1:65" s="14" customFormat="1" ht="11.25">
      <c r="B155" s="206"/>
      <c r="C155" s="207"/>
      <c r="D155" s="194" t="s">
        <v>140</v>
      </c>
      <c r="E155" s="208" t="s">
        <v>21</v>
      </c>
      <c r="F155" s="209" t="s">
        <v>782</v>
      </c>
      <c r="G155" s="207"/>
      <c r="H155" s="210">
        <v>4</v>
      </c>
      <c r="I155" s="211"/>
      <c r="J155" s="207"/>
      <c r="K155" s="207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140</v>
      </c>
      <c r="AU155" s="216" t="s">
        <v>84</v>
      </c>
      <c r="AV155" s="14" t="s">
        <v>84</v>
      </c>
      <c r="AW155" s="14" t="s">
        <v>35</v>
      </c>
      <c r="AX155" s="14" t="s">
        <v>74</v>
      </c>
      <c r="AY155" s="216" t="s">
        <v>128</v>
      </c>
    </row>
    <row r="156" spans="1:65" s="14" customFormat="1" ht="11.25">
      <c r="B156" s="206"/>
      <c r="C156" s="207"/>
      <c r="D156" s="194" t="s">
        <v>140</v>
      </c>
      <c r="E156" s="208" t="s">
        <v>21</v>
      </c>
      <c r="F156" s="209" t="s">
        <v>783</v>
      </c>
      <c r="G156" s="207"/>
      <c r="H156" s="210">
        <v>9</v>
      </c>
      <c r="I156" s="211"/>
      <c r="J156" s="207"/>
      <c r="K156" s="207"/>
      <c r="L156" s="212"/>
      <c r="M156" s="213"/>
      <c r="N156" s="214"/>
      <c r="O156" s="214"/>
      <c r="P156" s="214"/>
      <c r="Q156" s="214"/>
      <c r="R156" s="214"/>
      <c r="S156" s="214"/>
      <c r="T156" s="215"/>
      <c r="AT156" s="216" t="s">
        <v>140</v>
      </c>
      <c r="AU156" s="216" t="s">
        <v>84</v>
      </c>
      <c r="AV156" s="14" t="s">
        <v>84</v>
      </c>
      <c r="AW156" s="14" t="s">
        <v>35</v>
      </c>
      <c r="AX156" s="14" t="s">
        <v>74</v>
      </c>
      <c r="AY156" s="216" t="s">
        <v>128</v>
      </c>
    </row>
    <row r="157" spans="1:65" s="14" customFormat="1" ht="11.25">
      <c r="B157" s="206"/>
      <c r="C157" s="207"/>
      <c r="D157" s="194" t="s">
        <v>140</v>
      </c>
      <c r="E157" s="208" t="s">
        <v>21</v>
      </c>
      <c r="F157" s="209" t="s">
        <v>762</v>
      </c>
      <c r="G157" s="207"/>
      <c r="H157" s="210">
        <v>0</v>
      </c>
      <c r="I157" s="211"/>
      <c r="J157" s="207"/>
      <c r="K157" s="207"/>
      <c r="L157" s="212"/>
      <c r="M157" s="213"/>
      <c r="N157" s="214"/>
      <c r="O157" s="214"/>
      <c r="P157" s="214"/>
      <c r="Q157" s="214"/>
      <c r="R157" s="214"/>
      <c r="S157" s="214"/>
      <c r="T157" s="215"/>
      <c r="AT157" s="216" t="s">
        <v>140</v>
      </c>
      <c r="AU157" s="216" t="s">
        <v>84</v>
      </c>
      <c r="AV157" s="14" t="s">
        <v>84</v>
      </c>
      <c r="AW157" s="14" t="s">
        <v>35</v>
      </c>
      <c r="AX157" s="14" t="s">
        <v>74</v>
      </c>
      <c r="AY157" s="216" t="s">
        <v>128</v>
      </c>
    </row>
    <row r="158" spans="1:65" s="14" customFormat="1" ht="11.25">
      <c r="B158" s="206"/>
      <c r="C158" s="207"/>
      <c r="D158" s="194" t="s">
        <v>140</v>
      </c>
      <c r="E158" s="208" t="s">
        <v>21</v>
      </c>
      <c r="F158" s="209" t="s">
        <v>784</v>
      </c>
      <c r="G158" s="207"/>
      <c r="H158" s="210">
        <v>1</v>
      </c>
      <c r="I158" s="211"/>
      <c r="J158" s="207"/>
      <c r="K158" s="207"/>
      <c r="L158" s="212"/>
      <c r="M158" s="213"/>
      <c r="N158" s="214"/>
      <c r="O158" s="214"/>
      <c r="P158" s="214"/>
      <c r="Q158" s="214"/>
      <c r="R158" s="214"/>
      <c r="S158" s="214"/>
      <c r="T158" s="215"/>
      <c r="AT158" s="216" t="s">
        <v>140</v>
      </c>
      <c r="AU158" s="216" t="s">
        <v>84</v>
      </c>
      <c r="AV158" s="14" t="s">
        <v>84</v>
      </c>
      <c r="AW158" s="14" t="s">
        <v>35</v>
      </c>
      <c r="AX158" s="14" t="s">
        <v>74</v>
      </c>
      <c r="AY158" s="216" t="s">
        <v>128</v>
      </c>
    </row>
    <row r="159" spans="1:65" s="14" customFormat="1" ht="11.25">
      <c r="B159" s="206"/>
      <c r="C159" s="207"/>
      <c r="D159" s="194" t="s">
        <v>140</v>
      </c>
      <c r="E159" s="208" t="s">
        <v>21</v>
      </c>
      <c r="F159" s="209" t="s">
        <v>764</v>
      </c>
      <c r="G159" s="207"/>
      <c r="H159" s="210">
        <v>0</v>
      </c>
      <c r="I159" s="211"/>
      <c r="J159" s="207"/>
      <c r="K159" s="207"/>
      <c r="L159" s="212"/>
      <c r="M159" s="213"/>
      <c r="N159" s="214"/>
      <c r="O159" s="214"/>
      <c r="P159" s="214"/>
      <c r="Q159" s="214"/>
      <c r="R159" s="214"/>
      <c r="S159" s="214"/>
      <c r="T159" s="215"/>
      <c r="AT159" s="216" t="s">
        <v>140</v>
      </c>
      <c r="AU159" s="216" t="s">
        <v>84</v>
      </c>
      <c r="AV159" s="14" t="s">
        <v>84</v>
      </c>
      <c r="AW159" s="14" t="s">
        <v>35</v>
      </c>
      <c r="AX159" s="14" t="s">
        <v>74</v>
      </c>
      <c r="AY159" s="216" t="s">
        <v>128</v>
      </c>
    </row>
    <row r="160" spans="1:65" s="14" customFormat="1" ht="11.25">
      <c r="B160" s="206"/>
      <c r="C160" s="207"/>
      <c r="D160" s="194" t="s">
        <v>140</v>
      </c>
      <c r="E160" s="208" t="s">
        <v>21</v>
      </c>
      <c r="F160" s="209" t="s">
        <v>785</v>
      </c>
      <c r="G160" s="207"/>
      <c r="H160" s="210">
        <v>2</v>
      </c>
      <c r="I160" s="211"/>
      <c r="J160" s="207"/>
      <c r="K160" s="207"/>
      <c r="L160" s="212"/>
      <c r="M160" s="213"/>
      <c r="N160" s="214"/>
      <c r="O160" s="214"/>
      <c r="P160" s="214"/>
      <c r="Q160" s="214"/>
      <c r="R160" s="214"/>
      <c r="S160" s="214"/>
      <c r="T160" s="215"/>
      <c r="AT160" s="216" t="s">
        <v>140</v>
      </c>
      <c r="AU160" s="216" t="s">
        <v>84</v>
      </c>
      <c r="AV160" s="14" t="s">
        <v>84</v>
      </c>
      <c r="AW160" s="14" t="s">
        <v>35</v>
      </c>
      <c r="AX160" s="14" t="s">
        <v>74</v>
      </c>
      <c r="AY160" s="216" t="s">
        <v>128</v>
      </c>
    </row>
    <row r="161" spans="1:65" s="14" customFormat="1" ht="11.25">
      <c r="B161" s="206"/>
      <c r="C161" s="207"/>
      <c r="D161" s="194" t="s">
        <v>140</v>
      </c>
      <c r="E161" s="208" t="s">
        <v>21</v>
      </c>
      <c r="F161" s="209" t="s">
        <v>766</v>
      </c>
      <c r="G161" s="207"/>
      <c r="H161" s="210">
        <v>2</v>
      </c>
      <c r="I161" s="211"/>
      <c r="J161" s="207"/>
      <c r="K161" s="207"/>
      <c r="L161" s="212"/>
      <c r="M161" s="213"/>
      <c r="N161" s="214"/>
      <c r="O161" s="214"/>
      <c r="P161" s="214"/>
      <c r="Q161" s="214"/>
      <c r="R161" s="214"/>
      <c r="S161" s="214"/>
      <c r="T161" s="215"/>
      <c r="AT161" s="216" t="s">
        <v>140</v>
      </c>
      <c r="AU161" s="216" t="s">
        <v>84</v>
      </c>
      <c r="AV161" s="14" t="s">
        <v>84</v>
      </c>
      <c r="AW161" s="14" t="s">
        <v>35</v>
      </c>
      <c r="AX161" s="14" t="s">
        <v>74</v>
      </c>
      <c r="AY161" s="216" t="s">
        <v>128</v>
      </c>
    </row>
    <row r="162" spans="1:65" s="14" customFormat="1" ht="11.25">
      <c r="B162" s="206"/>
      <c r="C162" s="207"/>
      <c r="D162" s="194" t="s">
        <v>140</v>
      </c>
      <c r="E162" s="208" t="s">
        <v>21</v>
      </c>
      <c r="F162" s="209" t="s">
        <v>746</v>
      </c>
      <c r="G162" s="207"/>
      <c r="H162" s="210">
        <v>0</v>
      </c>
      <c r="I162" s="211"/>
      <c r="J162" s="207"/>
      <c r="K162" s="207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140</v>
      </c>
      <c r="AU162" s="216" t="s">
        <v>84</v>
      </c>
      <c r="AV162" s="14" t="s">
        <v>84</v>
      </c>
      <c r="AW162" s="14" t="s">
        <v>35</v>
      </c>
      <c r="AX162" s="14" t="s">
        <v>74</v>
      </c>
      <c r="AY162" s="216" t="s">
        <v>128</v>
      </c>
    </row>
    <row r="163" spans="1:65" s="15" customFormat="1" ht="11.25">
      <c r="B163" s="217"/>
      <c r="C163" s="218"/>
      <c r="D163" s="194" t="s">
        <v>140</v>
      </c>
      <c r="E163" s="219" t="s">
        <v>709</v>
      </c>
      <c r="F163" s="220" t="s">
        <v>146</v>
      </c>
      <c r="G163" s="218"/>
      <c r="H163" s="221">
        <v>18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140</v>
      </c>
      <c r="AU163" s="227" t="s">
        <v>84</v>
      </c>
      <c r="AV163" s="15" t="s">
        <v>134</v>
      </c>
      <c r="AW163" s="15" t="s">
        <v>35</v>
      </c>
      <c r="AX163" s="15" t="s">
        <v>82</v>
      </c>
      <c r="AY163" s="227" t="s">
        <v>128</v>
      </c>
    </row>
    <row r="164" spans="1:65" s="2" customFormat="1" ht="37.9" customHeight="1">
      <c r="A164" s="36"/>
      <c r="B164" s="37"/>
      <c r="C164" s="176" t="s">
        <v>172</v>
      </c>
      <c r="D164" s="176" t="s">
        <v>130</v>
      </c>
      <c r="E164" s="177" t="s">
        <v>786</v>
      </c>
      <c r="F164" s="178" t="s">
        <v>787</v>
      </c>
      <c r="G164" s="179" t="s">
        <v>467</v>
      </c>
      <c r="H164" s="180">
        <v>9</v>
      </c>
      <c r="I164" s="181"/>
      <c r="J164" s="182">
        <f>ROUND(I164*H164,2)</f>
        <v>0</v>
      </c>
      <c r="K164" s="178" t="s">
        <v>133</v>
      </c>
      <c r="L164" s="41"/>
      <c r="M164" s="183" t="s">
        <v>21</v>
      </c>
      <c r="N164" s="184" t="s">
        <v>45</v>
      </c>
      <c r="O164" s="66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7" t="s">
        <v>134</v>
      </c>
      <c r="AT164" s="187" t="s">
        <v>130</v>
      </c>
      <c r="AU164" s="187" t="s">
        <v>84</v>
      </c>
      <c r="AY164" s="19" t="s">
        <v>128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19" t="s">
        <v>82</v>
      </c>
      <c r="BK164" s="188">
        <f>ROUND(I164*H164,2)</f>
        <v>0</v>
      </c>
      <c r="BL164" s="19" t="s">
        <v>134</v>
      </c>
      <c r="BM164" s="187" t="s">
        <v>788</v>
      </c>
    </row>
    <row r="165" spans="1:65" s="2" customFormat="1" ht="11.25">
      <c r="A165" s="36"/>
      <c r="B165" s="37"/>
      <c r="C165" s="38"/>
      <c r="D165" s="189" t="s">
        <v>136</v>
      </c>
      <c r="E165" s="38"/>
      <c r="F165" s="190" t="s">
        <v>789</v>
      </c>
      <c r="G165" s="38"/>
      <c r="H165" s="38"/>
      <c r="I165" s="191"/>
      <c r="J165" s="38"/>
      <c r="K165" s="38"/>
      <c r="L165" s="41"/>
      <c r="M165" s="192"/>
      <c r="N165" s="193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136</v>
      </c>
      <c r="AU165" s="19" t="s">
        <v>84</v>
      </c>
    </row>
    <row r="166" spans="1:65" s="2" customFormat="1" ht="19.5">
      <c r="A166" s="36"/>
      <c r="B166" s="37"/>
      <c r="C166" s="38"/>
      <c r="D166" s="194" t="s">
        <v>138</v>
      </c>
      <c r="E166" s="38"/>
      <c r="F166" s="195" t="s">
        <v>139</v>
      </c>
      <c r="G166" s="38"/>
      <c r="H166" s="38"/>
      <c r="I166" s="191"/>
      <c r="J166" s="38"/>
      <c r="K166" s="38"/>
      <c r="L166" s="41"/>
      <c r="M166" s="192"/>
      <c r="N166" s="193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138</v>
      </c>
      <c r="AU166" s="19" t="s">
        <v>84</v>
      </c>
    </row>
    <row r="167" spans="1:65" s="13" customFormat="1" ht="22.5">
      <c r="B167" s="196"/>
      <c r="C167" s="197"/>
      <c r="D167" s="194" t="s">
        <v>140</v>
      </c>
      <c r="E167" s="198" t="s">
        <v>21</v>
      </c>
      <c r="F167" s="199" t="s">
        <v>738</v>
      </c>
      <c r="G167" s="197"/>
      <c r="H167" s="198" t="s">
        <v>21</v>
      </c>
      <c r="I167" s="200"/>
      <c r="J167" s="197"/>
      <c r="K167" s="197"/>
      <c r="L167" s="201"/>
      <c r="M167" s="202"/>
      <c r="N167" s="203"/>
      <c r="O167" s="203"/>
      <c r="P167" s="203"/>
      <c r="Q167" s="203"/>
      <c r="R167" s="203"/>
      <c r="S167" s="203"/>
      <c r="T167" s="204"/>
      <c r="AT167" s="205" t="s">
        <v>140</v>
      </c>
      <c r="AU167" s="205" t="s">
        <v>84</v>
      </c>
      <c r="AV167" s="13" t="s">
        <v>82</v>
      </c>
      <c r="AW167" s="13" t="s">
        <v>35</v>
      </c>
      <c r="AX167" s="13" t="s">
        <v>74</v>
      </c>
      <c r="AY167" s="205" t="s">
        <v>128</v>
      </c>
    </row>
    <row r="168" spans="1:65" s="14" customFormat="1" ht="11.25">
      <c r="B168" s="206"/>
      <c r="C168" s="207"/>
      <c r="D168" s="194" t="s">
        <v>140</v>
      </c>
      <c r="E168" s="208" t="s">
        <v>21</v>
      </c>
      <c r="F168" s="209" t="s">
        <v>760</v>
      </c>
      <c r="G168" s="207"/>
      <c r="H168" s="210">
        <v>0</v>
      </c>
      <c r="I168" s="211"/>
      <c r="J168" s="207"/>
      <c r="K168" s="207"/>
      <c r="L168" s="212"/>
      <c r="M168" s="213"/>
      <c r="N168" s="214"/>
      <c r="O168" s="214"/>
      <c r="P168" s="214"/>
      <c r="Q168" s="214"/>
      <c r="R168" s="214"/>
      <c r="S168" s="214"/>
      <c r="T168" s="215"/>
      <c r="AT168" s="216" t="s">
        <v>140</v>
      </c>
      <c r="AU168" s="216" t="s">
        <v>84</v>
      </c>
      <c r="AV168" s="14" t="s">
        <v>84</v>
      </c>
      <c r="AW168" s="14" t="s">
        <v>35</v>
      </c>
      <c r="AX168" s="14" t="s">
        <v>74</v>
      </c>
      <c r="AY168" s="216" t="s">
        <v>128</v>
      </c>
    </row>
    <row r="169" spans="1:65" s="14" customFormat="1" ht="11.25">
      <c r="B169" s="206"/>
      <c r="C169" s="207"/>
      <c r="D169" s="194" t="s">
        <v>140</v>
      </c>
      <c r="E169" s="208" t="s">
        <v>21</v>
      </c>
      <c r="F169" s="209" t="s">
        <v>761</v>
      </c>
      <c r="G169" s="207"/>
      <c r="H169" s="210">
        <v>0</v>
      </c>
      <c r="I169" s="211"/>
      <c r="J169" s="207"/>
      <c r="K169" s="207"/>
      <c r="L169" s="212"/>
      <c r="M169" s="213"/>
      <c r="N169" s="214"/>
      <c r="O169" s="214"/>
      <c r="P169" s="214"/>
      <c r="Q169" s="214"/>
      <c r="R169" s="214"/>
      <c r="S169" s="214"/>
      <c r="T169" s="215"/>
      <c r="AT169" s="216" t="s">
        <v>140</v>
      </c>
      <c r="AU169" s="216" t="s">
        <v>84</v>
      </c>
      <c r="AV169" s="14" t="s">
        <v>84</v>
      </c>
      <c r="AW169" s="14" t="s">
        <v>35</v>
      </c>
      <c r="AX169" s="14" t="s">
        <v>74</v>
      </c>
      <c r="AY169" s="216" t="s">
        <v>128</v>
      </c>
    </row>
    <row r="170" spans="1:65" s="14" customFormat="1" ht="11.25">
      <c r="B170" s="206"/>
      <c r="C170" s="207"/>
      <c r="D170" s="194" t="s">
        <v>140</v>
      </c>
      <c r="E170" s="208" t="s">
        <v>21</v>
      </c>
      <c r="F170" s="209" t="s">
        <v>762</v>
      </c>
      <c r="G170" s="207"/>
      <c r="H170" s="210">
        <v>0</v>
      </c>
      <c r="I170" s="211"/>
      <c r="J170" s="207"/>
      <c r="K170" s="207"/>
      <c r="L170" s="212"/>
      <c r="M170" s="213"/>
      <c r="N170" s="214"/>
      <c r="O170" s="214"/>
      <c r="P170" s="214"/>
      <c r="Q170" s="214"/>
      <c r="R170" s="214"/>
      <c r="S170" s="214"/>
      <c r="T170" s="215"/>
      <c r="AT170" s="216" t="s">
        <v>140</v>
      </c>
      <c r="AU170" s="216" t="s">
        <v>84</v>
      </c>
      <c r="AV170" s="14" t="s">
        <v>84</v>
      </c>
      <c r="AW170" s="14" t="s">
        <v>35</v>
      </c>
      <c r="AX170" s="14" t="s">
        <v>74</v>
      </c>
      <c r="AY170" s="216" t="s">
        <v>128</v>
      </c>
    </row>
    <row r="171" spans="1:65" s="14" customFormat="1" ht="11.25">
      <c r="B171" s="206"/>
      <c r="C171" s="207"/>
      <c r="D171" s="194" t="s">
        <v>140</v>
      </c>
      <c r="E171" s="208" t="s">
        <v>21</v>
      </c>
      <c r="F171" s="209" t="s">
        <v>763</v>
      </c>
      <c r="G171" s="207"/>
      <c r="H171" s="210">
        <v>0</v>
      </c>
      <c r="I171" s="211"/>
      <c r="J171" s="207"/>
      <c r="K171" s="207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140</v>
      </c>
      <c r="AU171" s="216" t="s">
        <v>84</v>
      </c>
      <c r="AV171" s="14" t="s">
        <v>84</v>
      </c>
      <c r="AW171" s="14" t="s">
        <v>35</v>
      </c>
      <c r="AX171" s="14" t="s">
        <v>74</v>
      </c>
      <c r="AY171" s="216" t="s">
        <v>128</v>
      </c>
    </row>
    <row r="172" spans="1:65" s="14" customFormat="1" ht="11.25">
      <c r="B172" s="206"/>
      <c r="C172" s="207"/>
      <c r="D172" s="194" t="s">
        <v>140</v>
      </c>
      <c r="E172" s="208" t="s">
        <v>21</v>
      </c>
      <c r="F172" s="209" t="s">
        <v>764</v>
      </c>
      <c r="G172" s="207"/>
      <c r="H172" s="210">
        <v>0</v>
      </c>
      <c r="I172" s="211"/>
      <c r="J172" s="207"/>
      <c r="K172" s="207"/>
      <c r="L172" s="212"/>
      <c r="M172" s="213"/>
      <c r="N172" s="214"/>
      <c r="O172" s="214"/>
      <c r="P172" s="214"/>
      <c r="Q172" s="214"/>
      <c r="R172" s="214"/>
      <c r="S172" s="214"/>
      <c r="T172" s="215"/>
      <c r="AT172" s="216" t="s">
        <v>140</v>
      </c>
      <c r="AU172" s="216" t="s">
        <v>84</v>
      </c>
      <c r="AV172" s="14" t="s">
        <v>84</v>
      </c>
      <c r="AW172" s="14" t="s">
        <v>35</v>
      </c>
      <c r="AX172" s="14" t="s">
        <v>74</v>
      </c>
      <c r="AY172" s="216" t="s">
        <v>128</v>
      </c>
    </row>
    <row r="173" spans="1:65" s="14" customFormat="1" ht="11.25">
      <c r="B173" s="206"/>
      <c r="C173" s="207"/>
      <c r="D173" s="194" t="s">
        <v>140</v>
      </c>
      <c r="E173" s="208" t="s">
        <v>21</v>
      </c>
      <c r="F173" s="209" t="s">
        <v>765</v>
      </c>
      <c r="G173" s="207"/>
      <c r="H173" s="210">
        <v>3</v>
      </c>
      <c r="I173" s="211"/>
      <c r="J173" s="207"/>
      <c r="K173" s="207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140</v>
      </c>
      <c r="AU173" s="216" t="s">
        <v>84</v>
      </c>
      <c r="AV173" s="14" t="s">
        <v>84</v>
      </c>
      <c r="AW173" s="14" t="s">
        <v>35</v>
      </c>
      <c r="AX173" s="14" t="s">
        <v>74</v>
      </c>
      <c r="AY173" s="216" t="s">
        <v>128</v>
      </c>
    </row>
    <row r="174" spans="1:65" s="14" customFormat="1" ht="11.25">
      <c r="B174" s="206"/>
      <c r="C174" s="207"/>
      <c r="D174" s="194" t="s">
        <v>140</v>
      </c>
      <c r="E174" s="208" t="s">
        <v>21</v>
      </c>
      <c r="F174" s="209" t="s">
        <v>755</v>
      </c>
      <c r="G174" s="207"/>
      <c r="H174" s="210">
        <v>5</v>
      </c>
      <c r="I174" s="211"/>
      <c r="J174" s="207"/>
      <c r="K174" s="207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140</v>
      </c>
      <c r="AU174" s="216" t="s">
        <v>84</v>
      </c>
      <c r="AV174" s="14" t="s">
        <v>84</v>
      </c>
      <c r="AW174" s="14" t="s">
        <v>35</v>
      </c>
      <c r="AX174" s="14" t="s">
        <v>74</v>
      </c>
      <c r="AY174" s="216" t="s">
        <v>128</v>
      </c>
    </row>
    <row r="175" spans="1:65" s="14" customFormat="1" ht="11.25">
      <c r="B175" s="206"/>
      <c r="C175" s="207"/>
      <c r="D175" s="194" t="s">
        <v>140</v>
      </c>
      <c r="E175" s="208" t="s">
        <v>21</v>
      </c>
      <c r="F175" s="209" t="s">
        <v>790</v>
      </c>
      <c r="G175" s="207"/>
      <c r="H175" s="210">
        <v>1</v>
      </c>
      <c r="I175" s="211"/>
      <c r="J175" s="207"/>
      <c r="K175" s="207"/>
      <c r="L175" s="212"/>
      <c r="M175" s="213"/>
      <c r="N175" s="214"/>
      <c r="O175" s="214"/>
      <c r="P175" s="214"/>
      <c r="Q175" s="214"/>
      <c r="R175" s="214"/>
      <c r="S175" s="214"/>
      <c r="T175" s="215"/>
      <c r="AT175" s="216" t="s">
        <v>140</v>
      </c>
      <c r="AU175" s="216" t="s">
        <v>84</v>
      </c>
      <c r="AV175" s="14" t="s">
        <v>84</v>
      </c>
      <c r="AW175" s="14" t="s">
        <v>35</v>
      </c>
      <c r="AX175" s="14" t="s">
        <v>74</v>
      </c>
      <c r="AY175" s="216" t="s">
        <v>128</v>
      </c>
    </row>
    <row r="176" spans="1:65" s="15" customFormat="1" ht="11.25">
      <c r="B176" s="217"/>
      <c r="C176" s="218"/>
      <c r="D176" s="194" t="s">
        <v>140</v>
      </c>
      <c r="E176" s="219" t="s">
        <v>711</v>
      </c>
      <c r="F176" s="220" t="s">
        <v>146</v>
      </c>
      <c r="G176" s="218"/>
      <c r="H176" s="221">
        <v>9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140</v>
      </c>
      <c r="AU176" s="227" t="s">
        <v>84</v>
      </c>
      <c r="AV176" s="15" t="s">
        <v>134</v>
      </c>
      <c r="AW176" s="15" t="s">
        <v>35</v>
      </c>
      <c r="AX176" s="15" t="s">
        <v>82</v>
      </c>
      <c r="AY176" s="227" t="s">
        <v>128</v>
      </c>
    </row>
    <row r="177" spans="1:65" s="2" customFormat="1" ht="37.9" customHeight="1">
      <c r="A177" s="36"/>
      <c r="B177" s="37"/>
      <c r="C177" s="176" t="s">
        <v>235</v>
      </c>
      <c r="D177" s="176" t="s">
        <v>130</v>
      </c>
      <c r="E177" s="177" t="s">
        <v>791</v>
      </c>
      <c r="F177" s="178" t="s">
        <v>792</v>
      </c>
      <c r="G177" s="179" t="s">
        <v>467</v>
      </c>
      <c r="H177" s="180">
        <v>1</v>
      </c>
      <c r="I177" s="181"/>
      <c r="J177" s="182">
        <f>ROUND(I177*H177,2)</f>
        <v>0</v>
      </c>
      <c r="K177" s="178" t="s">
        <v>133</v>
      </c>
      <c r="L177" s="41"/>
      <c r="M177" s="183" t="s">
        <v>21</v>
      </c>
      <c r="N177" s="184" t="s">
        <v>45</v>
      </c>
      <c r="O177" s="66"/>
      <c r="P177" s="185">
        <f>O177*H177</f>
        <v>0</v>
      </c>
      <c r="Q177" s="185">
        <v>0</v>
      </c>
      <c r="R177" s="185">
        <f>Q177*H177</f>
        <v>0</v>
      </c>
      <c r="S177" s="185">
        <v>0</v>
      </c>
      <c r="T177" s="186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87" t="s">
        <v>134</v>
      </c>
      <c r="AT177" s="187" t="s">
        <v>130</v>
      </c>
      <c r="AU177" s="187" t="s">
        <v>84</v>
      </c>
      <c r="AY177" s="19" t="s">
        <v>128</v>
      </c>
      <c r="BE177" s="188">
        <f>IF(N177="základní",J177,0)</f>
        <v>0</v>
      </c>
      <c r="BF177" s="188">
        <f>IF(N177="snížená",J177,0)</f>
        <v>0</v>
      </c>
      <c r="BG177" s="188">
        <f>IF(N177="zákl. přenesená",J177,0)</f>
        <v>0</v>
      </c>
      <c r="BH177" s="188">
        <f>IF(N177="sníž. přenesená",J177,0)</f>
        <v>0</v>
      </c>
      <c r="BI177" s="188">
        <f>IF(N177="nulová",J177,0)</f>
        <v>0</v>
      </c>
      <c r="BJ177" s="19" t="s">
        <v>82</v>
      </c>
      <c r="BK177" s="188">
        <f>ROUND(I177*H177,2)</f>
        <v>0</v>
      </c>
      <c r="BL177" s="19" t="s">
        <v>134</v>
      </c>
      <c r="BM177" s="187" t="s">
        <v>793</v>
      </c>
    </row>
    <row r="178" spans="1:65" s="2" customFormat="1" ht="11.25">
      <c r="A178" s="36"/>
      <c r="B178" s="37"/>
      <c r="C178" s="38"/>
      <c r="D178" s="189" t="s">
        <v>136</v>
      </c>
      <c r="E178" s="38"/>
      <c r="F178" s="190" t="s">
        <v>794</v>
      </c>
      <c r="G178" s="38"/>
      <c r="H178" s="38"/>
      <c r="I178" s="191"/>
      <c r="J178" s="38"/>
      <c r="K178" s="38"/>
      <c r="L178" s="41"/>
      <c r="M178" s="192"/>
      <c r="N178" s="193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136</v>
      </c>
      <c r="AU178" s="19" t="s">
        <v>84</v>
      </c>
    </row>
    <row r="179" spans="1:65" s="2" customFormat="1" ht="19.5">
      <c r="A179" s="36"/>
      <c r="B179" s="37"/>
      <c r="C179" s="38"/>
      <c r="D179" s="194" t="s">
        <v>138</v>
      </c>
      <c r="E179" s="38"/>
      <c r="F179" s="195" t="s">
        <v>139</v>
      </c>
      <c r="G179" s="38"/>
      <c r="H179" s="38"/>
      <c r="I179" s="191"/>
      <c r="J179" s="38"/>
      <c r="K179" s="38"/>
      <c r="L179" s="41"/>
      <c r="M179" s="192"/>
      <c r="N179" s="193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138</v>
      </c>
      <c r="AU179" s="19" t="s">
        <v>84</v>
      </c>
    </row>
    <row r="180" spans="1:65" s="13" customFormat="1" ht="22.5">
      <c r="B180" s="196"/>
      <c r="C180" s="197"/>
      <c r="D180" s="194" t="s">
        <v>140</v>
      </c>
      <c r="E180" s="198" t="s">
        <v>21</v>
      </c>
      <c r="F180" s="199" t="s">
        <v>738</v>
      </c>
      <c r="G180" s="197"/>
      <c r="H180" s="198" t="s">
        <v>21</v>
      </c>
      <c r="I180" s="200"/>
      <c r="J180" s="197"/>
      <c r="K180" s="197"/>
      <c r="L180" s="201"/>
      <c r="M180" s="202"/>
      <c r="N180" s="203"/>
      <c r="O180" s="203"/>
      <c r="P180" s="203"/>
      <c r="Q180" s="203"/>
      <c r="R180" s="203"/>
      <c r="S180" s="203"/>
      <c r="T180" s="204"/>
      <c r="AT180" s="205" t="s">
        <v>140</v>
      </c>
      <c r="AU180" s="205" t="s">
        <v>84</v>
      </c>
      <c r="AV180" s="13" t="s">
        <v>82</v>
      </c>
      <c r="AW180" s="13" t="s">
        <v>35</v>
      </c>
      <c r="AX180" s="13" t="s">
        <v>74</v>
      </c>
      <c r="AY180" s="205" t="s">
        <v>128</v>
      </c>
    </row>
    <row r="181" spans="1:65" s="14" customFormat="1" ht="11.25">
      <c r="B181" s="206"/>
      <c r="C181" s="207"/>
      <c r="D181" s="194" t="s">
        <v>140</v>
      </c>
      <c r="E181" s="208" t="s">
        <v>21</v>
      </c>
      <c r="F181" s="209" t="s">
        <v>760</v>
      </c>
      <c r="G181" s="207"/>
      <c r="H181" s="210">
        <v>0</v>
      </c>
      <c r="I181" s="211"/>
      <c r="J181" s="207"/>
      <c r="K181" s="207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140</v>
      </c>
      <c r="AU181" s="216" t="s">
        <v>84</v>
      </c>
      <c r="AV181" s="14" t="s">
        <v>84</v>
      </c>
      <c r="AW181" s="14" t="s">
        <v>35</v>
      </c>
      <c r="AX181" s="14" t="s">
        <v>74</v>
      </c>
      <c r="AY181" s="216" t="s">
        <v>128</v>
      </c>
    </row>
    <row r="182" spans="1:65" s="14" customFormat="1" ht="11.25">
      <c r="B182" s="206"/>
      <c r="C182" s="207"/>
      <c r="D182" s="194" t="s">
        <v>140</v>
      </c>
      <c r="E182" s="208" t="s">
        <v>21</v>
      </c>
      <c r="F182" s="209" t="s">
        <v>761</v>
      </c>
      <c r="G182" s="207"/>
      <c r="H182" s="210">
        <v>0</v>
      </c>
      <c r="I182" s="211"/>
      <c r="J182" s="207"/>
      <c r="K182" s="207"/>
      <c r="L182" s="212"/>
      <c r="M182" s="213"/>
      <c r="N182" s="214"/>
      <c r="O182" s="214"/>
      <c r="P182" s="214"/>
      <c r="Q182" s="214"/>
      <c r="R182" s="214"/>
      <c r="S182" s="214"/>
      <c r="T182" s="215"/>
      <c r="AT182" s="216" t="s">
        <v>140</v>
      </c>
      <c r="AU182" s="216" t="s">
        <v>84</v>
      </c>
      <c r="AV182" s="14" t="s">
        <v>84</v>
      </c>
      <c r="AW182" s="14" t="s">
        <v>35</v>
      </c>
      <c r="AX182" s="14" t="s">
        <v>74</v>
      </c>
      <c r="AY182" s="216" t="s">
        <v>128</v>
      </c>
    </row>
    <row r="183" spans="1:65" s="14" customFormat="1" ht="11.25">
      <c r="B183" s="206"/>
      <c r="C183" s="207"/>
      <c r="D183" s="194" t="s">
        <v>140</v>
      </c>
      <c r="E183" s="208" t="s">
        <v>21</v>
      </c>
      <c r="F183" s="209" t="s">
        <v>762</v>
      </c>
      <c r="G183" s="207"/>
      <c r="H183" s="210">
        <v>0</v>
      </c>
      <c r="I183" s="211"/>
      <c r="J183" s="207"/>
      <c r="K183" s="207"/>
      <c r="L183" s="212"/>
      <c r="M183" s="213"/>
      <c r="N183" s="214"/>
      <c r="O183" s="214"/>
      <c r="P183" s="214"/>
      <c r="Q183" s="214"/>
      <c r="R183" s="214"/>
      <c r="S183" s="214"/>
      <c r="T183" s="215"/>
      <c r="AT183" s="216" t="s">
        <v>140</v>
      </c>
      <c r="AU183" s="216" t="s">
        <v>84</v>
      </c>
      <c r="AV183" s="14" t="s">
        <v>84</v>
      </c>
      <c r="AW183" s="14" t="s">
        <v>35</v>
      </c>
      <c r="AX183" s="14" t="s">
        <v>74</v>
      </c>
      <c r="AY183" s="216" t="s">
        <v>128</v>
      </c>
    </row>
    <row r="184" spans="1:65" s="14" customFormat="1" ht="11.25">
      <c r="B184" s="206"/>
      <c r="C184" s="207"/>
      <c r="D184" s="194" t="s">
        <v>140</v>
      </c>
      <c r="E184" s="208" t="s">
        <v>21</v>
      </c>
      <c r="F184" s="209" t="s">
        <v>763</v>
      </c>
      <c r="G184" s="207"/>
      <c r="H184" s="210">
        <v>0</v>
      </c>
      <c r="I184" s="211"/>
      <c r="J184" s="207"/>
      <c r="K184" s="207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140</v>
      </c>
      <c r="AU184" s="216" t="s">
        <v>84</v>
      </c>
      <c r="AV184" s="14" t="s">
        <v>84</v>
      </c>
      <c r="AW184" s="14" t="s">
        <v>35</v>
      </c>
      <c r="AX184" s="14" t="s">
        <v>74</v>
      </c>
      <c r="AY184" s="216" t="s">
        <v>128</v>
      </c>
    </row>
    <row r="185" spans="1:65" s="14" customFormat="1" ht="11.25">
      <c r="B185" s="206"/>
      <c r="C185" s="207"/>
      <c r="D185" s="194" t="s">
        <v>140</v>
      </c>
      <c r="E185" s="208" t="s">
        <v>21</v>
      </c>
      <c r="F185" s="209" t="s">
        <v>764</v>
      </c>
      <c r="G185" s="207"/>
      <c r="H185" s="210">
        <v>0</v>
      </c>
      <c r="I185" s="211"/>
      <c r="J185" s="207"/>
      <c r="K185" s="207"/>
      <c r="L185" s="212"/>
      <c r="M185" s="213"/>
      <c r="N185" s="214"/>
      <c r="O185" s="214"/>
      <c r="P185" s="214"/>
      <c r="Q185" s="214"/>
      <c r="R185" s="214"/>
      <c r="S185" s="214"/>
      <c r="T185" s="215"/>
      <c r="AT185" s="216" t="s">
        <v>140</v>
      </c>
      <c r="AU185" s="216" t="s">
        <v>84</v>
      </c>
      <c r="AV185" s="14" t="s">
        <v>84</v>
      </c>
      <c r="AW185" s="14" t="s">
        <v>35</v>
      </c>
      <c r="AX185" s="14" t="s">
        <v>74</v>
      </c>
      <c r="AY185" s="216" t="s">
        <v>128</v>
      </c>
    </row>
    <row r="186" spans="1:65" s="14" customFormat="1" ht="11.25">
      <c r="B186" s="206"/>
      <c r="C186" s="207"/>
      <c r="D186" s="194" t="s">
        <v>140</v>
      </c>
      <c r="E186" s="208" t="s">
        <v>21</v>
      </c>
      <c r="F186" s="209" t="s">
        <v>772</v>
      </c>
      <c r="G186" s="207"/>
      <c r="H186" s="210">
        <v>0</v>
      </c>
      <c r="I186" s="211"/>
      <c r="J186" s="207"/>
      <c r="K186" s="207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140</v>
      </c>
      <c r="AU186" s="216" t="s">
        <v>84</v>
      </c>
      <c r="AV186" s="14" t="s">
        <v>84</v>
      </c>
      <c r="AW186" s="14" t="s">
        <v>35</v>
      </c>
      <c r="AX186" s="14" t="s">
        <v>74</v>
      </c>
      <c r="AY186" s="216" t="s">
        <v>128</v>
      </c>
    </row>
    <row r="187" spans="1:65" s="14" customFormat="1" ht="11.25">
      <c r="B187" s="206"/>
      <c r="C187" s="207"/>
      <c r="D187" s="194" t="s">
        <v>140</v>
      </c>
      <c r="E187" s="208" t="s">
        <v>21</v>
      </c>
      <c r="F187" s="209" t="s">
        <v>745</v>
      </c>
      <c r="G187" s="207"/>
      <c r="H187" s="210">
        <v>0</v>
      </c>
      <c r="I187" s="211"/>
      <c r="J187" s="207"/>
      <c r="K187" s="207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140</v>
      </c>
      <c r="AU187" s="216" t="s">
        <v>84</v>
      </c>
      <c r="AV187" s="14" t="s">
        <v>84</v>
      </c>
      <c r="AW187" s="14" t="s">
        <v>35</v>
      </c>
      <c r="AX187" s="14" t="s">
        <v>74</v>
      </c>
      <c r="AY187" s="216" t="s">
        <v>128</v>
      </c>
    </row>
    <row r="188" spans="1:65" s="14" customFormat="1" ht="11.25">
      <c r="B188" s="206"/>
      <c r="C188" s="207"/>
      <c r="D188" s="194" t="s">
        <v>140</v>
      </c>
      <c r="E188" s="208" t="s">
        <v>21</v>
      </c>
      <c r="F188" s="209" t="s">
        <v>790</v>
      </c>
      <c r="G188" s="207"/>
      <c r="H188" s="210">
        <v>1</v>
      </c>
      <c r="I188" s="211"/>
      <c r="J188" s="207"/>
      <c r="K188" s="207"/>
      <c r="L188" s="212"/>
      <c r="M188" s="213"/>
      <c r="N188" s="214"/>
      <c r="O188" s="214"/>
      <c r="P188" s="214"/>
      <c r="Q188" s="214"/>
      <c r="R188" s="214"/>
      <c r="S188" s="214"/>
      <c r="T188" s="215"/>
      <c r="AT188" s="216" t="s">
        <v>140</v>
      </c>
      <c r="AU188" s="216" t="s">
        <v>84</v>
      </c>
      <c r="AV188" s="14" t="s">
        <v>84</v>
      </c>
      <c r="AW188" s="14" t="s">
        <v>35</v>
      </c>
      <c r="AX188" s="14" t="s">
        <v>74</v>
      </c>
      <c r="AY188" s="216" t="s">
        <v>128</v>
      </c>
    </row>
    <row r="189" spans="1:65" s="15" customFormat="1" ht="11.25">
      <c r="B189" s="217"/>
      <c r="C189" s="218"/>
      <c r="D189" s="194" t="s">
        <v>140</v>
      </c>
      <c r="E189" s="219" t="s">
        <v>714</v>
      </c>
      <c r="F189" s="220" t="s">
        <v>146</v>
      </c>
      <c r="G189" s="218"/>
      <c r="H189" s="221">
        <v>1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140</v>
      </c>
      <c r="AU189" s="227" t="s">
        <v>84</v>
      </c>
      <c r="AV189" s="15" t="s">
        <v>134</v>
      </c>
      <c r="AW189" s="15" t="s">
        <v>35</v>
      </c>
      <c r="AX189" s="15" t="s">
        <v>82</v>
      </c>
      <c r="AY189" s="227" t="s">
        <v>128</v>
      </c>
    </row>
    <row r="190" spans="1:65" s="2" customFormat="1" ht="37.9" customHeight="1">
      <c r="A190" s="36"/>
      <c r="B190" s="37"/>
      <c r="C190" s="176" t="s">
        <v>241</v>
      </c>
      <c r="D190" s="176" t="s">
        <v>130</v>
      </c>
      <c r="E190" s="177" t="s">
        <v>795</v>
      </c>
      <c r="F190" s="178" t="s">
        <v>796</v>
      </c>
      <c r="G190" s="179" t="s">
        <v>467</v>
      </c>
      <c r="H190" s="180">
        <v>2</v>
      </c>
      <c r="I190" s="181"/>
      <c r="J190" s="182">
        <f>ROUND(I190*H190,2)</f>
        <v>0</v>
      </c>
      <c r="K190" s="178" t="s">
        <v>133</v>
      </c>
      <c r="L190" s="41"/>
      <c r="M190" s="183" t="s">
        <v>21</v>
      </c>
      <c r="N190" s="184" t="s">
        <v>45</v>
      </c>
      <c r="O190" s="66"/>
      <c r="P190" s="185">
        <f>O190*H190</f>
        <v>0</v>
      </c>
      <c r="Q190" s="185">
        <v>0</v>
      </c>
      <c r="R190" s="185">
        <f>Q190*H190</f>
        <v>0</v>
      </c>
      <c r="S190" s="185">
        <v>0</v>
      </c>
      <c r="T190" s="186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7" t="s">
        <v>134</v>
      </c>
      <c r="AT190" s="187" t="s">
        <v>130</v>
      </c>
      <c r="AU190" s="187" t="s">
        <v>84</v>
      </c>
      <c r="AY190" s="19" t="s">
        <v>128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19" t="s">
        <v>82</v>
      </c>
      <c r="BK190" s="188">
        <f>ROUND(I190*H190,2)</f>
        <v>0</v>
      </c>
      <c r="BL190" s="19" t="s">
        <v>134</v>
      </c>
      <c r="BM190" s="187" t="s">
        <v>797</v>
      </c>
    </row>
    <row r="191" spans="1:65" s="2" customFormat="1" ht="11.25">
      <c r="A191" s="36"/>
      <c r="B191" s="37"/>
      <c r="C191" s="38"/>
      <c r="D191" s="189" t="s">
        <v>136</v>
      </c>
      <c r="E191" s="38"/>
      <c r="F191" s="190" t="s">
        <v>798</v>
      </c>
      <c r="G191" s="38"/>
      <c r="H191" s="38"/>
      <c r="I191" s="191"/>
      <c r="J191" s="38"/>
      <c r="K191" s="38"/>
      <c r="L191" s="41"/>
      <c r="M191" s="192"/>
      <c r="N191" s="193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136</v>
      </c>
      <c r="AU191" s="19" t="s">
        <v>84</v>
      </c>
    </row>
    <row r="192" spans="1:65" s="2" customFormat="1" ht="19.5">
      <c r="A192" s="36"/>
      <c r="B192" s="37"/>
      <c r="C192" s="38"/>
      <c r="D192" s="194" t="s">
        <v>138</v>
      </c>
      <c r="E192" s="38"/>
      <c r="F192" s="195" t="s">
        <v>139</v>
      </c>
      <c r="G192" s="38"/>
      <c r="H192" s="38"/>
      <c r="I192" s="191"/>
      <c r="J192" s="38"/>
      <c r="K192" s="38"/>
      <c r="L192" s="41"/>
      <c r="M192" s="192"/>
      <c r="N192" s="193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138</v>
      </c>
      <c r="AU192" s="19" t="s">
        <v>84</v>
      </c>
    </row>
    <row r="193" spans="1:65" s="13" customFormat="1" ht="22.5">
      <c r="B193" s="196"/>
      <c r="C193" s="197"/>
      <c r="D193" s="194" t="s">
        <v>140</v>
      </c>
      <c r="E193" s="198" t="s">
        <v>21</v>
      </c>
      <c r="F193" s="199" t="s">
        <v>738</v>
      </c>
      <c r="G193" s="197"/>
      <c r="H193" s="198" t="s">
        <v>21</v>
      </c>
      <c r="I193" s="200"/>
      <c r="J193" s="197"/>
      <c r="K193" s="197"/>
      <c r="L193" s="201"/>
      <c r="M193" s="202"/>
      <c r="N193" s="203"/>
      <c r="O193" s="203"/>
      <c r="P193" s="203"/>
      <c r="Q193" s="203"/>
      <c r="R193" s="203"/>
      <c r="S193" s="203"/>
      <c r="T193" s="204"/>
      <c r="AT193" s="205" t="s">
        <v>140</v>
      </c>
      <c r="AU193" s="205" t="s">
        <v>84</v>
      </c>
      <c r="AV193" s="13" t="s">
        <v>82</v>
      </c>
      <c r="AW193" s="13" t="s">
        <v>35</v>
      </c>
      <c r="AX193" s="13" t="s">
        <v>74</v>
      </c>
      <c r="AY193" s="205" t="s">
        <v>128</v>
      </c>
    </row>
    <row r="194" spans="1:65" s="14" customFormat="1" ht="11.25">
      <c r="B194" s="206"/>
      <c r="C194" s="207"/>
      <c r="D194" s="194" t="s">
        <v>140</v>
      </c>
      <c r="E194" s="208" t="s">
        <v>21</v>
      </c>
      <c r="F194" s="209" t="s">
        <v>760</v>
      </c>
      <c r="G194" s="207"/>
      <c r="H194" s="210">
        <v>0</v>
      </c>
      <c r="I194" s="211"/>
      <c r="J194" s="207"/>
      <c r="K194" s="207"/>
      <c r="L194" s="212"/>
      <c r="M194" s="213"/>
      <c r="N194" s="214"/>
      <c r="O194" s="214"/>
      <c r="P194" s="214"/>
      <c r="Q194" s="214"/>
      <c r="R194" s="214"/>
      <c r="S194" s="214"/>
      <c r="T194" s="215"/>
      <c r="AT194" s="216" t="s">
        <v>140</v>
      </c>
      <c r="AU194" s="216" t="s">
        <v>84</v>
      </c>
      <c r="AV194" s="14" t="s">
        <v>84</v>
      </c>
      <c r="AW194" s="14" t="s">
        <v>35</v>
      </c>
      <c r="AX194" s="14" t="s">
        <v>74</v>
      </c>
      <c r="AY194" s="216" t="s">
        <v>128</v>
      </c>
    </row>
    <row r="195" spans="1:65" s="14" customFormat="1" ht="11.25">
      <c r="B195" s="206"/>
      <c r="C195" s="207"/>
      <c r="D195" s="194" t="s">
        <v>140</v>
      </c>
      <c r="E195" s="208" t="s">
        <v>21</v>
      </c>
      <c r="F195" s="209" t="s">
        <v>761</v>
      </c>
      <c r="G195" s="207"/>
      <c r="H195" s="210">
        <v>0</v>
      </c>
      <c r="I195" s="211"/>
      <c r="J195" s="207"/>
      <c r="K195" s="207"/>
      <c r="L195" s="212"/>
      <c r="M195" s="213"/>
      <c r="N195" s="214"/>
      <c r="O195" s="214"/>
      <c r="P195" s="214"/>
      <c r="Q195" s="214"/>
      <c r="R195" s="214"/>
      <c r="S195" s="214"/>
      <c r="T195" s="215"/>
      <c r="AT195" s="216" t="s">
        <v>140</v>
      </c>
      <c r="AU195" s="216" t="s">
        <v>84</v>
      </c>
      <c r="AV195" s="14" t="s">
        <v>84</v>
      </c>
      <c r="AW195" s="14" t="s">
        <v>35</v>
      </c>
      <c r="AX195" s="14" t="s">
        <v>74</v>
      </c>
      <c r="AY195" s="216" t="s">
        <v>128</v>
      </c>
    </row>
    <row r="196" spans="1:65" s="14" customFormat="1" ht="11.25">
      <c r="B196" s="206"/>
      <c r="C196" s="207"/>
      <c r="D196" s="194" t="s">
        <v>140</v>
      </c>
      <c r="E196" s="208" t="s">
        <v>21</v>
      </c>
      <c r="F196" s="209" t="s">
        <v>762</v>
      </c>
      <c r="G196" s="207"/>
      <c r="H196" s="210">
        <v>0</v>
      </c>
      <c r="I196" s="211"/>
      <c r="J196" s="207"/>
      <c r="K196" s="207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140</v>
      </c>
      <c r="AU196" s="216" t="s">
        <v>84</v>
      </c>
      <c r="AV196" s="14" t="s">
        <v>84</v>
      </c>
      <c r="AW196" s="14" t="s">
        <v>35</v>
      </c>
      <c r="AX196" s="14" t="s">
        <v>74</v>
      </c>
      <c r="AY196" s="216" t="s">
        <v>128</v>
      </c>
    </row>
    <row r="197" spans="1:65" s="14" customFormat="1" ht="11.25">
      <c r="B197" s="206"/>
      <c r="C197" s="207"/>
      <c r="D197" s="194" t="s">
        <v>140</v>
      </c>
      <c r="E197" s="208" t="s">
        <v>21</v>
      </c>
      <c r="F197" s="209" t="s">
        <v>763</v>
      </c>
      <c r="G197" s="207"/>
      <c r="H197" s="210">
        <v>0</v>
      </c>
      <c r="I197" s="211"/>
      <c r="J197" s="207"/>
      <c r="K197" s="207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140</v>
      </c>
      <c r="AU197" s="216" t="s">
        <v>84</v>
      </c>
      <c r="AV197" s="14" t="s">
        <v>84</v>
      </c>
      <c r="AW197" s="14" t="s">
        <v>35</v>
      </c>
      <c r="AX197" s="14" t="s">
        <v>74</v>
      </c>
      <c r="AY197" s="216" t="s">
        <v>128</v>
      </c>
    </row>
    <row r="198" spans="1:65" s="14" customFormat="1" ht="11.25">
      <c r="B198" s="206"/>
      <c r="C198" s="207"/>
      <c r="D198" s="194" t="s">
        <v>140</v>
      </c>
      <c r="E198" s="208" t="s">
        <v>21</v>
      </c>
      <c r="F198" s="209" t="s">
        <v>764</v>
      </c>
      <c r="G198" s="207"/>
      <c r="H198" s="210">
        <v>0</v>
      </c>
      <c r="I198" s="211"/>
      <c r="J198" s="207"/>
      <c r="K198" s="207"/>
      <c r="L198" s="212"/>
      <c r="M198" s="213"/>
      <c r="N198" s="214"/>
      <c r="O198" s="214"/>
      <c r="P198" s="214"/>
      <c r="Q198" s="214"/>
      <c r="R198" s="214"/>
      <c r="S198" s="214"/>
      <c r="T198" s="215"/>
      <c r="AT198" s="216" t="s">
        <v>140</v>
      </c>
      <c r="AU198" s="216" t="s">
        <v>84</v>
      </c>
      <c r="AV198" s="14" t="s">
        <v>84</v>
      </c>
      <c r="AW198" s="14" t="s">
        <v>35</v>
      </c>
      <c r="AX198" s="14" t="s">
        <v>74</v>
      </c>
      <c r="AY198" s="216" t="s">
        <v>128</v>
      </c>
    </row>
    <row r="199" spans="1:65" s="14" customFormat="1" ht="11.25">
      <c r="B199" s="206"/>
      <c r="C199" s="207"/>
      <c r="D199" s="194" t="s">
        <v>140</v>
      </c>
      <c r="E199" s="208" t="s">
        <v>21</v>
      </c>
      <c r="F199" s="209" t="s">
        <v>772</v>
      </c>
      <c r="G199" s="207"/>
      <c r="H199" s="210">
        <v>0</v>
      </c>
      <c r="I199" s="211"/>
      <c r="J199" s="207"/>
      <c r="K199" s="207"/>
      <c r="L199" s="212"/>
      <c r="M199" s="213"/>
      <c r="N199" s="214"/>
      <c r="O199" s="214"/>
      <c r="P199" s="214"/>
      <c r="Q199" s="214"/>
      <c r="R199" s="214"/>
      <c r="S199" s="214"/>
      <c r="T199" s="215"/>
      <c r="AT199" s="216" t="s">
        <v>140</v>
      </c>
      <c r="AU199" s="216" t="s">
        <v>84</v>
      </c>
      <c r="AV199" s="14" t="s">
        <v>84</v>
      </c>
      <c r="AW199" s="14" t="s">
        <v>35</v>
      </c>
      <c r="AX199" s="14" t="s">
        <v>74</v>
      </c>
      <c r="AY199" s="216" t="s">
        <v>128</v>
      </c>
    </row>
    <row r="200" spans="1:65" s="14" customFormat="1" ht="11.25">
      <c r="B200" s="206"/>
      <c r="C200" s="207"/>
      <c r="D200" s="194" t="s">
        <v>140</v>
      </c>
      <c r="E200" s="208" t="s">
        <v>21</v>
      </c>
      <c r="F200" s="209" t="s">
        <v>799</v>
      </c>
      <c r="G200" s="207"/>
      <c r="H200" s="210">
        <v>1</v>
      </c>
      <c r="I200" s="211"/>
      <c r="J200" s="207"/>
      <c r="K200" s="207"/>
      <c r="L200" s="212"/>
      <c r="M200" s="213"/>
      <c r="N200" s="214"/>
      <c r="O200" s="214"/>
      <c r="P200" s="214"/>
      <c r="Q200" s="214"/>
      <c r="R200" s="214"/>
      <c r="S200" s="214"/>
      <c r="T200" s="215"/>
      <c r="AT200" s="216" t="s">
        <v>140</v>
      </c>
      <c r="AU200" s="216" t="s">
        <v>84</v>
      </c>
      <c r="AV200" s="14" t="s">
        <v>84</v>
      </c>
      <c r="AW200" s="14" t="s">
        <v>35</v>
      </c>
      <c r="AX200" s="14" t="s">
        <v>74</v>
      </c>
      <c r="AY200" s="216" t="s">
        <v>128</v>
      </c>
    </row>
    <row r="201" spans="1:65" s="14" customFormat="1" ht="11.25">
      <c r="B201" s="206"/>
      <c r="C201" s="207"/>
      <c r="D201" s="194" t="s">
        <v>140</v>
      </c>
      <c r="E201" s="208" t="s">
        <v>21</v>
      </c>
      <c r="F201" s="209" t="s">
        <v>790</v>
      </c>
      <c r="G201" s="207"/>
      <c r="H201" s="210">
        <v>1</v>
      </c>
      <c r="I201" s="211"/>
      <c r="J201" s="207"/>
      <c r="K201" s="207"/>
      <c r="L201" s="212"/>
      <c r="M201" s="213"/>
      <c r="N201" s="214"/>
      <c r="O201" s="214"/>
      <c r="P201" s="214"/>
      <c r="Q201" s="214"/>
      <c r="R201" s="214"/>
      <c r="S201" s="214"/>
      <c r="T201" s="215"/>
      <c r="AT201" s="216" t="s">
        <v>140</v>
      </c>
      <c r="AU201" s="216" t="s">
        <v>84</v>
      </c>
      <c r="AV201" s="14" t="s">
        <v>84</v>
      </c>
      <c r="AW201" s="14" t="s">
        <v>35</v>
      </c>
      <c r="AX201" s="14" t="s">
        <v>74</v>
      </c>
      <c r="AY201" s="216" t="s">
        <v>128</v>
      </c>
    </row>
    <row r="202" spans="1:65" s="15" customFormat="1" ht="11.25">
      <c r="B202" s="217"/>
      <c r="C202" s="218"/>
      <c r="D202" s="194" t="s">
        <v>140</v>
      </c>
      <c r="E202" s="219" t="s">
        <v>716</v>
      </c>
      <c r="F202" s="220" t="s">
        <v>146</v>
      </c>
      <c r="G202" s="218"/>
      <c r="H202" s="221">
        <v>2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140</v>
      </c>
      <c r="AU202" s="227" t="s">
        <v>84</v>
      </c>
      <c r="AV202" s="15" t="s">
        <v>134</v>
      </c>
      <c r="AW202" s="15" t="s">
        <v>35</v>
      </c>
      <c r="AX202" s="15" t="s">
        <v>82</v>
      </c>
      <c r="AY202" s="227" t="s">
        <v>128</v>
      </c>
    </row>
    <row r="203" spans="1:65" s="2" customFormat="1" ht="49.15" customHeight="1">
      <c r="A203" s="36"/>
      <c r="B203" s="37"/>
      <c r="C203" s="176" t="s">
        <v>246</v>
      </c>
      <c r="D203" s="176" t="s">
        <v>130</v>
      </c>
      <c r="E203" s="177" t="s">
        <v>800</v>
      </c>
      <c r="F203" s="178" t="s">
        <v>801</v>
      </c>
      <c r="G203" s="179" t="s">
        <v>467</v>
      </c>
      <c r="H203" s="180">
        <v>32</v>
      </c>
      <c r="I203" s="181"/>
      <c r="J203" s="182">
        <f>ROUND(I203*H203,2)</f>
        <v>0</v>
      </c>
      <c r="K203" s="178" t="s">
        <v>133</v>
      </c>
      <c r="L203" s="41"/>
      <c r="M203" s="183" t="s">
        <v>21</v>
      </c>
      <c r="N203" s="184" t="s">
        <v>45</v>
      </c>
      <c r="O203" s="66"/>
      <c r="P203" s="185">
        <f>O203*H203</f>
        <v>0</v>
      </c>
      <c r="Q203" s="185">
        <v>0</v>
      </c>
      <c r="R203" s="185">
        <f>Q203*H203</f>
        <v>0</v>
      </c>
      <c r="S203" s="185">
        <v>0</v>
      </c>
      <c r="T203" s="186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7" t="s">
        <v>134</v>
      </c>
      <c r="AT203" s="187" t="s">
        <v>130</v>
      </c>
      <c r="AU203" s="187" t="s">
        <v>84</v>
      </c>
      <c r="AY203" s="19" t="s">
        <v>128</v>
      </c>
      <c r="BE203" s="188">
        <f>IF(N203="základní",J203,0)</f>
        <v>0</v>
      </c>
      <c r="BF203" s="188">
        <f>IF(N203="snížená",J203,0)</f>
        <v>0</v>
      </c>
      <c r="BG203" s="188">
        <f>IF(N203="zákl. přenesená",J203,0)</f>
        <v>0</v>
      </c>
      <c r="BH203" s="188">
        <f>IF(N203="sníž. přenesená",J203,0)</f>
        <v>0</v>
      </c>
      <c r="BI203" s="188">
        <f>IF(N203="nulová",J203,0)</f>
        <v>0</v>
      </c>
      <c r="BJ203" s="19" t="s">
        <v>82</v>
      </c>
      <c r="BK203" s="188">
        <f>ROUND(I203*H203,2)</f>
        <v>0</v>
      </c>
      <c r="BL203" s="19" t="s">
        <v>134</v>
      </c>
      <c r="BM203" s="187" t="s">
        <v>802</v>
      </c>
    </row>
    <row r="204" spans="1:65" s="2" customFormat="1" ht="11.25">
      <c r="A204" s="36"/>
      <c r="B204" s="37"/>
      <c r="C204" s="38"/>
      <c r="D204" s="189" t="s">
        <v>136</v>
      </c>
      <c r="E204" s="38"/>
      <c r="F204" s="190" t="s">
        <v>803</v>
      </c>
      <c r="G204" s="38"/>
      <c r="H204" s="38"/>
      <c r="I204" s="191"/>
      <c r="J204" s="38"/>
      <c r="K204" s="38"/>
      <c r="L204" s="41"/>
      <c r="M204" s="192"/>
      <c r="N204" s="193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136</v>
      </c>
      <c r="AU204" s="19" t="s">
        <v>84</v>
      </c>
    </row>
    <row r="205" spans="1:65" s="2" customFormat="1" ht="19.5">
      <c r="A205" s="36"/>
      <c r="B205" s="37"/>
      <c r="C205" s="38"/>
      <c r="D205" s="194" t="s">
        <v>138</v>
      </c>
      <c r="E205" s="38"/>
      <c r="F205" s="195" t="s">
        <v>139</v>
      </c>
      <c r="G205" s="38"/>
      <c r="H205" s="38"/>
      <c r="I205" s="191"/>
      <c r="J205" s="38"/>
      <c r="K205" s="38"/>
      <c r="L205" s="41"/>
      <c r="M205" s="192"/>
      <c r="N205" s="193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138</v>
      </c>
      <c r="AU205" s="19" t="s">
        <v>84</v>
      </c>
    </row>
    <row r="206" spans="1:65" s="14" customFormat="1" ht="11.25">
      <c r="B206" s="206"/>
      <c r="C206" s="207"/>
      <c r="D206" s="194" t="s">
        <v>140</v>
      </c>
      <c r="E206" s="208" t="s">
        <v>21</v>
      </c>
      <c r="F206" s="209" t="s">
        <v>699</v>
      </c>
      <c r="G206" s="207"/>
      <c r="H206" s="210">
        <v>32</v>
      </c>
      <c r="I206" s="211"/>
      <c r="J206" s="207"/>
      <c r="K206" s="207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140</v>
      </c>
      <c r="AU206" s="216" t="s">
        <v>84</v>
      </c>
      <c r="AV206" s="14" t="s">
        <v>84</v>
      </c>
      <c r="AW206" s="14" t="s">
        <v>35</v>
      </c>
      <c r="AX206" s="14" t="s">
        <v>74</v>
      </c>
      <c r="AY206" s="216" t="s">
        <v>128</v>
      </c>
    </row>
    <row r="207" spans="1:65" s="15" customFormat="1" ht="11.25">
      <c r="B207" s="217"/>
      <c r="C207" s="218"/>
      <c r="D207" s="194" t="s">
        <v>140</v>
      </c>
      <c r="E207" s="219" t="s">
        <v>21</v>
      </c>
      <c r="F207" s="220" t="s">
        <v>146</v>
      </c>
      <c r="G207" s="218"/>
      <c r="H207" s="221">
        <v>32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140</v>
      </c>
      <c r="AU207" s="227" t="s">
        <v>84</v>
      </c>
      <c r="AV207" s="15" t="s">
        <v>134</v>
      </c>
      <c r="AW207" s="15" t="s">
        <v>35</v>
      </c>
      <c r="AX207" s="15" t="s">
        <v>82</v>
      </c>
      <c r="AY207" s="227" t="s">
        <v>128</v>
      </c>
    </row>
    <row r="208" spans="1:65" s="2" customFormat="1" ht="49.15" customHeight="1">
      <c r="A208" s="36"/>
      <c r="B208" s="37"/>
      <c r="C208" s="176" t="s">
        <v>251</v>
      </c>
      <c r="D208" s="176" t="s">
        <v>130</v>
      </c>
      <c r="E208" s="177" t="s">
        <v>804</v>
      </c>
      <c r="F208" s="178" t="s">
        <v>805</v>
      </c>
      <c r="G208" s="179" t="s">
        <v>467</v>
      </c>
      <c r="H208" s="180">
        <v>35</v>
      </c>
      <c r="I208" s="181"/>
      <c r="J208" s="182">
        <f>ROUND(I208*H208,2)</f>
        <v>0</v>
      </c>
      <c r="K208" s="178" t="s">
        <v>133</v>
      </c>
      <c r="L208" s="41"/>
      <c r="M208" s="183" t="s">
        <v>21</v>
      </c>
      <c r="N208" s="184" t="s">
        <v>45</v>
      </c>
      <c r="O208" s="66"/>
      <c r="P208" s="185">
        <f>O208*H208</f>
        <v>0</v>
      </c>
      <c r="Q208" s="185">
        <v>0</v>
      </c>
      <c r="R208" s="185">
        <f>Q208*H208</f>
        <v>0</v>
      </c>
      <c r="S208" s="185">
        <v>0</v>
      </c>
      <c r="T208" s="186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7" t="s">
        <v>134</v>
      </c>
      <c r="AT208" s="187" t="s">
        <v>130</v>
      </c>
      <c r="AU208" s="187" t="s">
        <v>84</v>
      </c>
      <c r="AY208" s="19" t="s">
        <v>128</v>
      </c>
      <c r="BE208" s="188">
        <f>IF(N208="základní",J208,0)</f>
        <v>0</v>
      </c>
      <c r="BF208" s="188">
        <f>IF(N208="snížená",J208,0)</f>
        <v>0</v>
      </c>
      <c r="BG208" s="188">
        <f>IF(N208="zákl. přenesená",J208,0)</f>
        <v>0</v>
      </c>
      <c r="BH208" s="188">
        <f>IF(N208="sníž. přenesená",J208,0)</f>
        <v>0</v>
      </c>
      <c r="BI208" s="188">
        <f>IF(N208="nulová",J208,0)</f>
        <v>0</v>
      </c>
      <c r="BJ208" s="19" t="s">
        <v>82</v>
      </c>
      <c r="BK208" s="188">
        <f>ROUND(I208*H208,2)</f>
        <v>0</v>
      </c>
      <c r="BL208" s="19" t="s">
        <v>134</v>
      </c>
      <c r="BM208" s="187" t="s">
        <v>806</v>
      </c>
    </row>
    <row r="209" spans="1:65" s="2" customFormat="1" ht="11.25">
      <c r="A209" s="36"/>
      <c r="B209" s="37"/>
      <c r="C209" s="38"/>
      <c r="D209" s="189" t="s">
        <v>136</v>
      </c>
      <c r="E209" s="38"/>
      <c r="F209" s="190" t="s">
        <v>807</v>
      </c>
      <c r="G209" s="38"/>
      <c r="H209" s="38"/>
      <c r="I209" s="191"/>
      <c r="J209" s="38"/>
      <c r="K209" s="38"/>
      <c r="L209" s="41"/>
      <c r="M209" s="192"/>
      <c r="N209" s="193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136</v>
      </c>
      <c r="AU209" s="19" t="s">
        <v>84</v>
      </c>
    </row>
    <row r="210" spans="1:65" s="2" customFormat="1" ht="19.5">
      <c r="A210" s="36"/>
      <c r="B210" s="37"/>
      <c r="C210" s="38"/>
      <c r="D210" s="194" t="s">
        <v>138</v>
      </c>
      <c r="E210" s="38"/>
      <c r="F210" s="195" t="s">
        <v>139</v>
      </c>
      <c r="G210" s="38"/>
      <c r="H210" s="38"/>
      <c r="I210" s="191"/>
      <c r="J210" s="38"/>
      <c r="K210" s="38"/>
      <c r="L210" s="41"/>
      <c r="M210" s="192"/>
      <c r="N210" s="193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138</v>
      </c>
      <c r="AU210" s="19" t="s">
        <v>84</v>
      </c>
    </row>
    <row r="211" spans="1:65" s="14" customFormat="1" ht="11.25">
      <c r="B211" s="206"/>
      <c r="C211" s="207"/>
      <c r="D211" s="194" t="s">
        <v>140</v>
      </c>
      <c r="E211" s="208" t="s">
        <v>21</v>
      </c>
      <c r="F211" s="209" t="s">
        <v>701</v>
      </c>
      <c r="G211" s="207"/>
      <c r="H211" s="210">
        <v>35</v>
      </c>
      <c r="I211" s="211"/>
      <c r="J211" s="207"/>
      <c r="K211" s="207"/>
      <c r="L211" s="212"/>
      <c r="M211" s="213"/>
      <c r="N211" s="214"/>
      <c r="O211" s="214"/>
      <c r="P211" s="214"/>
      <c r="Q211" s="214"/>
      <c r="R211" s="214"/>
      <c r="S211" s="214"/>
      <c r="T211" s="215"/>
      <c r="AT211" s="216" t="s">
        <v>140</v>
      </c>
      <c r="AU211" s="216" t="s">
        <v>84</v>
      </c>
      <c r="AV211" s="14" t="s">
        <v>84</v>
      </c>
      <c r="AW211" s="14" t="s">
        <v>35</v>
      </c>
      <c r="AX211" s="14" t="s">
        <v>74</v>
      </c>
      <c r="AY211" s="216" t="s">
        <v>128</v>
      </c>
    </row>
    <row r="212" spans="1:65" s="15" customFormat="1" ht="11.25">
      <c r="B212" s="217"/>
      <c r="C212" s="218"/>
      <c r="D212" s="194" t="s">
        <v>140</v>
      </c>
      <c r="E212" s="219" t="s">
        <v>21</v>
      </c>
      <c r="F212" s="220" t="s">
        <v>146</v>
      </c>
      <c r="G212" s="218"/>
      <c r="H212" s="221">
        <v>35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140</v>
      </c>
      <c r="AU212" s="227" t="s">
        <v>84</v>
      </c>
      <c r="AV212" s="15" t="s">
        <v>134</v>
      </c>
      <c r="AW212" s="15" t="s">
        <v>35</v>
      </c>
      <c r="AX212" s="15" t="s">
        <v>82</v>
      </c>
      <c r="AY212" s="227" t="s">
        <v>128</v>
      </c>
    </row>
    <row r="213" spans="1:65" s="2" customFormat="1" ht="49.15" customHeight="1">
      <c r="A213" s="36"/>
      <c r="B213" s="37"/>
      <c r="C213" s="176" t="s">
        <v>258</v>
      </c>
      <c r="D213" s="176" t="s">
        <v>130</v>
      </c>
      <c r="E213" s="177" t="s">
        <v>808</v>
      </c>
      <c r="F213" s="178" t="s">
        <v>809</v>
      </c>
      <c r="G213" s="179" t="s">
        <v>467</v>
      </c>
      <c r="H213" s="180">
        <v>9</v>
      </c>
      <c r="I213" s="181"/>
      <c r="J213" s="182">
        <f>ROUND(I213*H213,2)</f>
        <v>0</v>
      </c>
      <c r="K213" s="178" t="s">
        <v>133</v>
      </c>
      <c r="L213" s="41"/>
      <c r="M213" s="183" t="s">
        <v>21</v>
      </c>
      <c r="N213" s="184" t="s">
        <v>45</v>
      </c>
      <c r="O213" s="66"/>
      <c r="P213" s="185">
        <f>O213*H213</f>
        <v>0</v>
      </c>
      <c r="Q213" s="185">
        <v>0</v>
      </c>
      <c r="R213" s="185">
        <f>Q213*H213</f>
        <v>0</v>
      </c>
      <c r="S213" s="185">
        <v>0</v>
      </c>
      <c r="T213" s="186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7" t="s">
        <v>134</v>
      </c>
      <c r="AT213" s="187" t="s">
        <v>130</v>
      </c>
      <c r="AU213" s="187" t="s">
        <v>84</v>
      </c>
      <c r="AY213" s="19" t="s">
        <v>128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19" t="s">
        <v>82</v>
      </c>
      <c r="BK213" s="188">
        <f>ROUND(I213*H213,2)</f>
        <v>0</v>
      </c>
      <c r="BL213" s="19" t="s">
        <v>134</v>
      </c>
      <c r="BM213" s="187" t="s">
        <v>810</v>
      </c>
    </row>
    <row r="214" spans="1:65" s="2" customFormat="1" ht="11.25">
      <c r="A214" s="36"/>
      <c r="B214" s="37"/>
      <c r="C214" s="38"/>
      <c r="D214" s="189" t="s">
        <v>136</v>
      </c>
      <c r="E214" s="38"/>
      <c r="F214" s="190" t="s">
        <v>811</v>
      </c>
      <c r="G214" s="38"/>
      <c r="H214" s="38"/>
      <c r="I214" s="191"/>
      <c r="J214" s="38"/>
      <c r="K214" s="38"/>
      <c r="L214" s="41"/>
      <c r="M214" s="192"/>
      <c r="N214" s="193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136</v>
      </c>
      <c r="AU214" s="19" t="s">
        <v>84</v>
      </c>
    </row>
    <row r="215" spans="1:65" s="2" customFormat="1" ht="19.5">
      <c r="A215" s="36"/>
      <c r="B215" s="37"/>
      <c r="C215" s="38"/>
      <c r="D215" s="194" t="s">
        <v>138</v>
      </c>
      <c r="E215" s="38"/>
      <c r="F215" s="195" t="s">
        <v>139</v>
      </c>
      <c r="G215" s="38"/>
      <c r="H215" s="38"/>
      <c r="I215" s="191"/>
      <c r="J215" s="38"/>
      <c r="K215" s="38"/>
      <c r="L215" s="41"/>
      <c r="M215" s="192"/>
      <c r="N215" s="193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138</v>
      </c>
      <c r="AU215" s="19" t="s">
        <v>84</v>
      </c>
    </row>
    <row r="216" spans="1:65" s="14" customFormat="1" ht="11.25">
      <c r="B216" s="206"/>
      <c r="C216" s="207"/>
      <c r="D216" s="194" t="s">
        <v>140</v>
      </c>
      <c r="E216" s="208" t="s">
        <v>21</v>
      </c>
      <c r="F216" s="209" t="s">
        <v>703</v>
      </c>
      <c r="G216" s="207"/>
      <c r="H216" s="210">
        <v>9</v>
      </c>
      <c r="I216" s="211"/>
      <c r="J216" s="207"/>
      <c r="K216" s="207"/>
      <c r="L216" s="212"/>
      <c r="M216" s="213"/>
      <c r="N216" s="214"/>
      <c r="O216" s="214"/>
      <c r="P216" s="214"/>
      <c r="Q216" s="214"/>
      <c r="R216" s="214"/>
      <c r="S216" s="214"/>
      <c r="T216" s="215"/>
      <c r="AT216" s="216" t="s">
        <v>140</v>
      </c>
      <c r="AU216" s="216" t="s">
        <v>84</v>
      </c>
      <c r="AV216" s="14" t="s">
        <v>84</v>
      </c>
      <c r="AW216" s="14" t="s">
        <v>35</v>
      </c>
      <c r="AX216" s="14" t="s">
        <v>74</v>
      </c>
      <c r="AY216" s="216" t="s">
        <v>128</v>
      </c>
    </row>
    <row r="217" spans="1:65" s="15" customFormat="1" ht="11.25">
      <c r="B217" s="217"/>
      <c r="C217" s="218"/>
      <c r="D217" s="194" t="s">
        <v>140</v>
      </c>
      <c r="E217" s="219" t="s">
        <v>21</v>
      </c>
      <c r="F217" s="220" t="s">
        <v>146</v>
      </c>
      <c r="G217" s="218"/>
      <c r="H217" s="221">
        <v>9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140</v>
      </c>
      <c r="AU217" s="227" t="s">
        <v>84</v>
      </c>
      <c r="AV217" s="15" t="s">
        <v>134</v>
      </c>
      <c r="AW217" s="15" t="s">
        <v>35</v>
      </c>
      <c r="AX217" s="15" t="s">
        <v>82</v>
      </c>
      <c r="AY217" s="227" t="s">
        <v>128</v>
      </c>
    </row>
    <row r="218" spans="1:65" s="2" customFormat="1" ht="49.15" customHeight="1">
      <c r="A218" s="36"/>
      <c r="B218" s="37"/>
      <c r="C218" s="176" t="s">
        <v>265</v>
      </c>
      <c r="D218" s="176" t="s">
        <v>130</v>
      </c>
      <c r="E218" s="177" t="s">
        <v>812</v>
      </c>
      <c r="F218" s="178" t="s">
        <v>813</v>
      </c>
      <c r="G218" s="179" t="s">
        <v>467</v>
      </c>
      <c r="H218" s="180">
        <v>2</v>
      </c>
      <c r="I218" s="181"/>
      <c r="J218" s="182">
        <f>ROUND(I218*H218,2)</f>
        <v>0</v>
      </c>
      <c r="K218" s="178" t="s">
        <v>133</v>
      </c>
      <c r="L218" s="41"/>
      <c r="M218" s="183" t="s">
        <v>21</v>
      </c>
      <c r="N218" s="184" t="s">
        <v>45</v>
      </c>
      <c r="O218" s="66"/>
      <c r="P218" s="185">
        <f>O218*H218</f>
        <v>0</v>
      </c>
      <c r="Q218" s="185">
        <v>0</v>
      </c>
      <c r="R218" s="185">
        <f>Q218*H218</f>
        <v>0</v>
      </c>
      <c r="S218" s="185">
        <v>0</v>
      </c>
      <c r="T218" s="186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87" t="s">
        <v>134</v>
      </c>
      <c r="AT218" s="187" t="s">
        <v>130</v>
      </c>
      <c r="AU218" s="187" t="s">
        <v>84</v>
      </c>
      <c r="AY218" s="19" t="s">
        <v>128</v>
      </c>
      <c r="BE218" s="188">
        <f>IF(N218="základní",J218,0)</f>
        <v>0</v>
      </c>
      <c r="BF218" s="188">
        <f>IF(N218="snížená",J218,0)</f>
        <v>0</v>
      </c>
      <c r="BG218" s="188">
        <f>IF(N218="zákl. přenesená",J218,0)</f>
        <v>0</v>
      </c>
      <c r="BH218" s="188">
        <f>IF(N218="sníž. přenesená",J218,0)</f>
        <v>0</v>
      </c>
      <c r="BI218" s="188">
        <f>IF(N218="nulová",J218,0)</f>
        <v>0</v>
      </c>
      <c r="BJ218" s="19" t="s">
        <v>82</v>
      </c>
      <c r="BK218" s="188">
        <f>ROUND(I218*H218,2)</f>
        <v>0</v>
      </c>
      <c r="BL218" s="19" t="s">
        <v>134</v>
      </c>
      <c r="BM218" s="187" t="s">
        <v>814</v>
      </c>
    </row>
    <row r="219" spans="1:65" s="2" customFormat="1" ht="11.25">
      <c r="A219" s="36"/>
      <c r="B219" s="37"/>
      <c r="C219" s="38"/>
      <c r="D219" s="189" t="s">
        <v>136</v>
      </c>
      <c r="E219" s="38"/>
      <c r="F219" s="190" t="s">
        <v>815</v>
      </c>
      <c r="G219" s="38"/>
      <c r="H219" s="38"/>
      <c r="I219" s="191"/>
      <c r="J219" s="38"/>
      <c r="K219" s="38"/>
      <c r="L219" s="41"/>
      <c r="M219" s="192"/>
      <c r="N219" s="193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136</v>
      </c>
      <c r="AU219" s="19" t="s">
        <v>84</v>
      </c>
    </row>
    <row r="220" spans="1:65" s="2" customFormat="1" ht="19.5">
      <c r="A220" s="36"/>
      <c r="B220" s="37"/>
      <c r="C220" s="38"/>
      <c r="D220" s="194" t="s">
        <v>138</v>
      </c>
      <c r="E220" s="38"/>
      <c r="F220" s="195" t="s">
        <v>139</v>
      </c>
      <c r="G220" s="38"/>
      <c r="H220" s="38"/>
      <c r="I220" s="191"/>
      <c r="J220" s="38"/>
      <c r="K220" s="38"/>
      <c r="L220" s="41"/>
      <c r="M220" s="192"/>
      <c r="N220" s="193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138</v>
      </c>
      <c r="AU220" s="19" t="s">
        <v>84</v>
      </c>
    </row>
    <row r="221" spans="1:65" s="14" customFormat="1" ht="11.25">
      <c r="B221" s="206"/>
      <c r="C221" s="207"/>
      <c r="D221" s="194" t="s">
        <v>140</v>
      </c>
      <c r="E221" s="208" t="s">
        <v>21</v>
      </c>
      <c r="F221" s="209" t="s">
        <v>705</v>
      </c>
      <c r="G221" s="207"/>
      <c r="H221" s="210">
        <v>2</v>
      </c>
      <c r="I221" s="211"/>
      <c r="J221" s="207"/>
      <c r="K221" s="207"/>
      <c r="L221" s="212"/>
      <c r="M221" s="213"/>
      <c r="N221" s="214"/>
      <c r="O221" s="214"/>
      <c r="P221" s="214"/>
      <c r="Q221" s="214"/>
      <c r="R221" s="214"/>
      <c r="S221" s="214"/>
      <c r="T221" s="215"/>
      <c r="AT221" s="216" t="s">
        <v>140</v>
      </c>
      <c r="AU221" s="216" t="s">
        <v>84</v>
      </c>
      <c r="AV221" s="14" t="s">
        <v>84</v>
      </c>
      <c r="AW221" s="14" t="s">
        <v>35</v>
      </c>
      <c r="AX221" s="14" t="s">
        <v>74</v>
      </c>
      <c r="AY221" s="216" t="s">
        <v>128</v>
      </c>
    </row>
    <row r="222" spans="1:65" s="15" customFormat="1" ht="11.25">
      <c r="B222" s="217"/>
      <c r="C222" s="218"/>
      <c r="D222" s="194" t="s">
        <v>140</v>
      </c>
      <c r="E222" s="219" t="s">
        <v>21</v>
      </c>
      <c r="F222" s="220" t="s">
        <v>146</v>
      </c>
      <c r="G222" s="218"/>
      <c r="H222" s="221">
        <v>2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140</v>
      </c>
      <c r="AU222" s="227" t="s">
        <v>84</v>
      </c>
      <c r="AV222" s="15" t="s">
        <v>134</v>
      </c>
      <c r="AW222" s="15" t="s">
        <v>35</v>
      </c>
      <c r="AX222" s="15" t="s">
        <v>82</v>
      </c>
      <c r="AY222" s="227" t="s">
        <v>128</v>
      </c>
    </row>
    <row r="223" spans="1:65" s="2" customFormat="1" ht="44.25" customHeight="1">
      <c r="A223" s="36"/>
      <c r="B223" s="37"/>
      <c r="C223" s="176" t="s">
        <v>270</v>
      </c>
      <c r="D223" s="176" t="s">
        <v>130</v>
      </c>
      <c r="E223" s="177" t="s">
        <v>816</v>
      </c>
      <c r="F223" s="178" t="s">
        <v>817</v>
      </c>
      <c r="G223" s="179" t="s">
        <v>467</v>
      </c>
      <c r="H223" s="180">
        <v>32</v>
      </c>
      <c r="I223" s="181"/>
      <c r="J223" s="182">
        <f>ROUND(I223*H223,2)</f>
        <v>0</v>
      </c>
      <c r="K223" s="178" t="s">
        <v>133</v>
      </c>
      <c r="L223" s="41"/>
      <c r="M223" s="183" t="s">
        <v>21</v>
      </c>
      <c r="N223" s="184" t="s">
        <v>45</v>
      </c>
      <c r="O223" s="66"/>
      <c r="P223" s="185">
        <f>O223*H223</f>
        <v>0</v>
      </c>
      <c r="Q223" s="185">
        <v>0</v>
      </c>
      <c r="R223" s="185">
        <f>Q223*H223</f>
        <v>0</v>
      </c>
      <c r="S223" s="185">
        <v>0</v>
      </c>
      <c r="T223" s="186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87" t="s">
        <v>134</v>
      </c>
      <c r="AT223" s="187" t="s">
        <v>130</v>
      </c>
      <c r="AU223" s="187" t="s">
        <v>84</v>
      </c>
      <c r="AY223" s="19" t="s">
        <v>128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19" t="s">
        <v>82</v>
      </c>
      <c r="BK223" s="188">
        <f>ROUND(I223*H223,2)</f>
        <v>0</v>
      </c>
      <c r="BL223" s="19" t="s">
        <v>134</v>
      </c>
      <c r="BM223" s="187" t="s">
        <v>818</v>
      </c>
    </row>
    <row r="224" spans="1:65" s="2" customFormat="1" ht="11.25">
      <c r="A224" s="36"/>
      <c r="B224" s="37"/>
      <c r="C224" s="38"/>
      <c r="D224" s="189" t="s">
        <v>136</v>
      </c>
      <c r="E224" s="38"/>
      <c r="F224" s="190" t="s">
        <v>819</v>
      </c>
      <c r="G224" s="38"/>
      <c r="H224" s="38"/>
      <c r="I224" s="191"/>
      <c r="J224" s="38"/>
      <c r="K224" s="38"/>
      <c r="L224" s="41"/>
      <c r="M224" s="192"/>
      <c r="N224" s="193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136</v>
      </c>
      <c r="AU224" s="19" t="s">
        <v>84</v>
      </c>
    </row>
    <row r="225" spans="1:65" s="2" customFormat="1" ht="19.5">
      <c r="A225" s="36"/>
      <c r="B225" s="37"/>
      <c r="C225" s="38"/>
      <c r="D225" s="194" t="s">
        <v>138</v>
      </c>
      <c r="E225" s="38"/>
      <c r="F225" s="195" t="s">
        <v>139</v>
      </c>
      <c r="G225" s="38"/>
      <c r="H225" s="38"/>
      <c r="I225" s="191"/>
      <c r="J225" s="38"/>
      <c r="K225" s="38"/>
      <c r="L225" s="41"/>
      <c r="M225" s="192"/>
      <c r="N225" s="193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138</v>
      </c>
      <c r="AU225" s="19" t="s">
        <v>84</v>
      </c>
    </row>
    <row r="226" spans="1:65" s="14" customFormat="1" ht="11.25">
      <c r="B226" s="206"/>
      <c r="C226" s="207"/>
      <c r="D226" s="194" t="s">
        <v>140</v>
      </c>
      <c r="E226" s="208" t="s">
        <v>21</v>
      </c>
      <c r="F226" s="209" t="s">
        <v>699</v>
      </c>
      <c r="G226" s="207"/>
      <c r="H226" s="210">
        <v>32</v>
      </c>
      <c r="I226" s="211"/>
      <c r="J226" s="207"/>
      <c r="K226" s="207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140</v>
      </c>
      <c r="AU226" s="216" t="s">
        <v>84</v>
      </c>
      <c r="AV226" s="14" t="s">
        <v>84</v>
      </c>
      <c r="AW226" s="14" t="s">
        <v>35</v>
      </c>
      <c r="AX226" s="14" t="s">
        <v>74</v>
      </c>
      <c r="AY226" s="216" t="s">
        <v>128</v>
      </c>
    </row>
    <row r="227" spans="1:65" s="15" customFormat="1" ht="11.25">
      <c r="B227" s="217"/>
      <c r="C227" s="218"/>
      <c r="D227" s="194" t="s">
        <v>140</v>
      </c>
      <c r="E227" s="219" t="s">
        <v>21</v>
      </c>
      <c r="F227" s="220" t="s">
        <v>146</v>
      </c>
      <c r="G227" s="218"/>
      <c r="H227" s="221">
        <v>32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140</v>
      </c>
      <c r="AU227" s="227" t="s">
        <v>84</v>
      </c>
      <c r="AV227" s="15" t="s">
        <v>134</v>
      </c>
      <c r="AW227" s="15" t="s">
        <v>35</v>
      </c>
      <c r="AX227" s="15" t="s">
        <v>82</v>
      </c>
      <c r="AY227" s="227" t="s">
        <v>128</v>
      </c>
    </row>
    <row r="228" spans="1:65" s="2" customFormat="1" ht="44.25" customHeight="1">
      <c r="A228" s="36"/>
      <c r="B228" s="37"/>
      <c r="C228" s="176" t="s">
        <v>8</v>
      </c>
      <c r="D228" s="176" t="s">
        <v>130</v>
      </c>
      <c r="E228" s="177" t="s">
        <v>820</v>
      </c>
      <c r="F228" s="178" t="s">
        <v>821</v>
      </c>
      <c r="G228" s="179" t="s">
        <v>467</v>
      </c>
      <c r="H228" s="180">
        <v>35</v>
      </c>
      <c r="I228" s="181"/>
      <c r="J228" s="182">
        <f>ROUND(I228*H228,2)</f>
        <v>0</v>
      </c>
      <c r="K228" s="178" t="s">
        <v>133</v>
      </c>
      <c r="L228" s="41"/>
      <c r="M228" s="183" t="s">
        <v>21</v>
      </c>
      <c r="N228" s="184" t="s">
        <v>45</v>
      </c>
      <c r="O228" s="66"/>
      <c r="P228" s="185">
        <f>O228*H228</f>
        <v>0</v>
      </c>
      <c r="Q228" s="185">
        <v>0</v>
      </c>
      <c r="R228" s="185">
        <f>Q228*H228</f>
        <v>0</v>
      </c>
      <c r="S228" s="185">
        <v>0</v>
      </c>
      <c r="T228" s="186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87" t="s">
        <v>134</v>
      </c>
      <c r="AT228" s="187" t="s">
        <v>130</v>
      </c>
      <c r="AU228" s="187" t="s">
        <v>84</v>
      </c>
      <c r="AY228" s="19" t="s">
        <v>128</v>
      </c>
      <c r="BE228" s="188">
        <f>IF(N228="základní",J228,0)</f>
        <v>0</v>
      </c>
      <c r="BF228" s="188">
        <f>IF(N228="snížená",J228,0)</f>
        <v>0</v>
      </c>
      <c r="BG228" s="188">
        <f>IF(N228="zákl. přenesená",J228,0)</f>
        <v>0</v>
      </c>
      <c r="BH228" s="188">
        <f>IF(N228="sníž. přenesená",J228,0)</f>
        <v>0</v>
      </c>
      <c r="BI228" s="188">
        <f>IF(N228="nulová",J228,0)</f>
        <v>0</v>
      </c>
      <c r="BJ228" s="19" t="s">
        <v>82</v>
      </c>
      <c r="BK228" s="188">
        <f>ROUND(I228*H228,2)</f>
        <v>0</v>
      </c>
      <c r="BL228" s="19" t="s">
        <v>134</v>
      </c>
      <c r="BM228" s="187" t="s">
        <v>822</v>
      </c>
    </row>
    <row r="229" spans="1:65" s="2" customFormat="1" ht="11.25">
      <c r="A229" s="36"/>
      <c r="B229" s="37"/>
      <c r="C229" s="38"/>
      <c r="D229" s="189" t="s">
        <v>136</v>
      </c>
      <c r="E229" s="38"/>
      <c r="F229" s="190" t="s">
        <v>823</v>
      </c>
      <c r="G229" s="38"/>
      <c r="H229" s="38"/>
      <c r="I229" s="191"/>
      <c r="J229" s="38"/>
      <c r="K229" s="38"/>
      <c r="L229" s="41"/>
      <c r="M229" s="192"/>
      <c r="N229" s="193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136</v>
      </c>
      <c r="AU229" s="19" t="s">
        <v>84</v>
      </c>
    </row>
    <row r="230" spans="1:65" s="2" customFormat="1" ht="19.5">
      <c r="A230" s="36"/>
      <c r="B230" s="37"/>
      <c r="C230" s="38"/>
      <c r="D230" s="194" t="s">
        <v>138</v>
      </c>
      <c r="E230" s="38"/>
      <c r="F230" s="195" t="s">
        <v>139</v>
      </c>
      <c r="G230" s="38"/>
      <c r="H230" s="38"/>
      <c r="I230" s="191"/>
      <c r="J230" s="38"/>
      <c r="K230" s="38"/>
      <c r="L230" s="41"/>
      <c r="M230" s="192"/>
      <c r="N230" s="193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138</v>
      </c>
      <c r="AU230" s="19" t="s">
        <v>84</v>
      </c>
    </row>
    <row r="231" spans="1:65" s="14" customFormat="1" ht="11.25">
      <c r="B231" s="206"/>
      <c r="C231" s="207"/>
      <c r="D231" s="194" t="s">
        <v>140</v>
      </c>
      <c r="E231" s="208" t="s">
        <v>21</v>
      </c>
      <c r="F231" s="209" t="s">
        <v>701</v>
      </c>
      <c r="G231" s="207"/>
      <c r="H231" s="210">
        <v>35</v>
      </c>
      <c r="I231" s="211"/>
      <c r="J231" s="207"/>
      <c r="K231" s="207"/>
      <c r="L231" s="212"/>
      <c r="M231" s="213"/>
      <c r="N231" s="214"/>
      <c r="O231" s="214"/>
      <c r="P231" s="214"/>
      <c r="Q231" s="214"/>
      <c r="R231" s="214"/>
      <c r="S231" s="214"/>
      <c r="T231" s="215"/>
      <c r="AT231" s="216" t="s">
        <v>140</v>
      </c>
      <c r="AU231" s="216" t="s">
        <v>84</v>
      </c>
      <c r="AV231" s="14" t="s">
        <v>84</v>
      </c>
      <c r="AW231" s="14" t="s">
        <v>35</v>
      </c>
      <c r="AX231" s="14" t="s">
        <v>74</v>
      </c>
      <c r="AY231" s="216" t="s">
        <v>128</v>
      </c>
    </row>
    <row r="232" spans="1:65" s="15" customFormat="1" ht="11.25">
      <c r="B232" s="217"/>
      <c r="C232" s="218"/>
      <c r="D232" s="194" t="s">
        <v>140</v>
      </c>
      <c r="E232" s="219" t="s">
        <v>21</v>
      </c>
      <c r="F232" s="220" t="s">
        <v>146</v>
      </c>
      <c r="G232" s="218"/>
      <c r="H232" s="221">
        <v>35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140</v>
      </c>
      <c r="AU232" s="227" t="s">
        <v>84</v>
      </c>
      <c r="AV232" s="15" t="s">
        <v>134</v>
      </c>
      <c r="AW232" s="15" t="s">
        <v>35</v>
      </c>
      <c r="AX232" s="15" t="s">
        <v>82</v>
      </c>
      <c r="AY232" s="227" t="s">
        <v>128</v>
      </c>
    </row>
    <row r="233" spans="1:65" s="2" customFormat="1" ht="44.25" customHeight="1">
      <c r="A233" s="36"/>
      <c r="B233" s="37"/>
      <c r="C233" s="176" t="s">
        <v>279</v>
      </c>
      <c r="D233" s="176" t="s">
        <v>130</v>
      </c>
      <c r="E233" s="177" t="s">
        <v>824</v>
      </c>
      <c r="F233" s="178" t="s">
        <v>825</v>
      </c>
      <c r="G233" s="179" t="s">
        <v>467</v>
      </c>
      <c r="H233" s="180">
        <v>9</v>
      </c>
      <c r="I233" s="181"/>
      <c r="J233" s="182">
        <f>ROUND(I233*H233,2)</f>
        <v>0</v>
      </c>
      <c r="K233" s="178" t="s">
        <v>133</v>
      </c>
      <c r="L233" s="41"/>
      <c r="M233" s="183" t="s">
        <v>21</v>
      </c>
      <c r="N233" s="184" t="s">
        <v>45</v>
      </c>
      <c r="O233" s="66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7" t="s">
        <v>134</v>
      </c>
      <c r="AT233" s="187" t="s">
        <v>130</v>
      </c>
      <c r="AU233" s="187" t="s">
        <v>84</v>
      </c>
      <c r="AY233" s="19" t="s">
        <v>128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19" t="s">
        <v>82</v>
      </c>
      <c r="BK233" s="188">
        <f>ROUND(I233*H233,2)</f>
        <v>0</v>
      </c>
      <c r="BL233" s="19" t="s">
        <v>134</v>
      </c>
      <c r="BM233" s="187" t="s">
        <v>826</v>
      </c>
    </row>
    <row r="234" spans="1:65" s="2" customFormat="1" ht="11.25">
      <c r="A234" s="36"/>
      <c r="B234" s="37"/>
      <c r="C234" s="38"/>
      <c r="D234" s="189" t="s">
        <v>136</v>
      </c>
      <c r="E234" s="38"/>
      <c r="F234" s="190" t="s">
        <v>827</v>
      </c>
      <c r="G234" s="38"/>
      <c r="H234" s="38"/>
      <c r="I234" s="191"/>
      <c r="J234" s="38"/>
      <c r="K234" s="38"/>
      <c r="L234" s="41"/>
      <c r="M234" s="192"/>
      <c r="N234" s="193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136</v>
      </c>
      <c r="AU234" s="19" t="s">
        <v>84</v>
      </c>
    </row>
    <row r="235" spans="1:65" s="2" customFormat="1" ht="19.5">
      <c r="A235" s="36"/>
      <c r="B235" s="37"/>
      <c r="C235" s="38"/>
      <c r="D235" s="194" t="s">
        <v>138</v>
      </c>
      <c r="E235" s="38"/>
      <c r="F235" s="195" t="s">
        <v>139</v>
      </c>
      <c r="G235" s="38"/>
      <c r="H235" s="38"/>
      <c r="I235" s="191"/>
      <c r="J235" s="38"/>
      <c r="K235" s="38"/>
      <c r="L235" s="41"/>
      <c r="M235" s="192"/>
      <c r="N235" s="193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138</v>
      </c>
      <c r="AU235" s="19" t="s">
        <v>84</v>
      </c>
    </row>
    <row r="236" spans="1:65" s="14" customFormat="1" ht="11.25">
      <c r="B236" s="206"/>
      <c r="C236" s="207"/>
      <c r="D236" s="194" t="s">
        <v>140</v>
      </c>
      <c r="E236" s="208" t="s">
        <v>21</v>
      </c>
      <c r="F236" s="209" t="s">
        <v>703</v>
      </c>
      <c r="G236" s="207"/>
      <c r="H236" s="210">
        <v>9</v>
      </c>
      <c r="I236" s="211"/>
      <c r="J236" s="207"/>
      <c r="K236" s="207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140</v>
      </c>
      <c r="AU236" s="216" t="s">
        <v>84</v>
      </c>
      <c r="AV236" s="14" t="s">
        <v>84</v>
      </c>
      <c r="AW236" s="14" t="s">
        <v>35</v>
      </c>
      <c r="AX236" s="14" t="s">
        <v>74</v>
      </c>
      <c r="AY236" s="216" t="s">
        <v>128</v>
      </c>
    </row>
    <row r="237" spans="1:65" s="15" customFormat="1" ht="11.25">
      <c r="B237" s="217"/>
      <c r="C237" s="218"/>
      <c r="D237" s="194" t="s">
        <v>140</v>
      </c>
      <c r="E237" s="219" t="s">
        <v>21</v>
      </c>
      <c r="F237" s="220" t="s">
        <v>146</v>
      </c>
      <c r="G237" s="218"/>
      <c r="H237" s="221">
        <v>9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140</v>
      </c>
      <c r="AU237" s="227" t="s">
        <v>84</v>
      </c>
      <c r="AV237" s="15" t="s">
        <v>134</v>
      </c>
      <c r="AW237" s="15" t="s">
        <v>35</v>
      </c>
      <c r="AX237" s="15" t="s">
        <v>82</v>
      </c>
      <c r="AY237" s="227" t="s">
        <v>128</v>
      </c>
    </row>
    <row r="238" spans="1:65" s="2" customFormat="1" ht="44.25" customHeight="1">
      <c r="A238" s="36"/>
      <c r="B238" s="37"/>
      <c r="C238" s="176" t="s">
        <v>283</v>
      </c>
      <c r="D238" s="176" t="s">
        <v>130</v>
      </c>
      <c r="E238" s="177" t="s">
        <v>828</v>
      </c>
      <c r="F238" s="178" t="s">
        <v>829</v>
      </c>
      <c r="G238" s="179" t="s">
        <v>467</v>
      </c>
      <c r="H238" s="180">
        <v>2</v>
      </c>
      <c r="I238" s="181"/>
      <c r="J238" s="182">
        <f>ROUND(I238*H238,2)</f>
        <v>0</v>
      </c>
      <c r="K238" s="178" t="s">
        <v>133</v>
      </c>
      <c r="L238" s="41"/>
      <c r="M238" s="183" t="s">
        <v>21</v>
      </c>
      <c r="N238" s="184" t="s">
        <v>45</v>
      </c>
      <c r="O238" s="66"/>
      <c r="P238" s="185">
        <f>O238*H238</f>
        <v>0</v>
      </c>
      <c r="Q238" s="185">
        <v>0</v>
      </c>
      <c r="R238" s="185">
        <f>Q238*H238</f>
        <v>0</v>
      </c>
      <c r="S238" s="185">
        <v>0</v>
      </c>
      <c r="T238" s="186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87" t="s">
        <v>134</v>
      </c>
      <c r="AT238" s="187" t="s">
        <v>130</v>
      </c>
      <c r="AU238" s="187" t="s">
        <v>84</v>
      </c>
      <c r="AY238" s="19" t="s">
        <v>128</v>
      </c>
      <c r="BE238" s="188">
        <f>IF(N238="základní",J238,0)</f>
        <v>0</v>
      </c>
      <c r="BF238" s="188">
        <f>IF(N238="snížená",J238,0)</f>
        <v>0</v>
      </c>
      <c r="BG238" s="188">
        <f>IF(N238="zákl. přenesená",J238,0)</f>
        <v>0</v>
      </c>
      <c r="BH238" s="188">
        <f>IF(N238="sníž. přenesená",J238,0)</f>
        <v>0</v>
      </c>
      <c r="BI238" s="188">
        <f>IF(N238="nulová",J238,0)</f>
        <v>0</v>
      </c>
      <c r="BJ238" s="19" t="s">
        <v>82</v>
      </c>
      <c r="BK238" s="188">
        <f>ROUND(I238*H238,2)</f>
        <v>0</v>
      </c>
      <c r="BL238" s="19" t="s">
        <v>134</v>
      </c>
      <c r="BM238" s="187" t="s">
        <v>830</v>
      </c>
    </row>
    <row r="239" spans="1:65" s="2" customFormat="1" ht="11.25">
      <c r="A239" s="36"/>
      <c r="B239" s="37"/>
      <c r="C239" s="38"/>
      <c r="D239" s="189" t="s">
        <v>136</v>
      </c>
      <c r="E239" s="38"/>
      <c r="F239" s="190" t="s">
        <v>831</v>
      </c>
      <c r="G239" s="38"/>
      <c r="H239" s="38"/>
      <c r="I239" s="191"/>
      <c r="J239" s="38"/>
      <c r="K239" s="38"/>
      <c r="L239" s="41"/>
      <c r="M239" s="192"/>
      <c r="N239" s="193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136</v>
      </c>
      <c r="AU239" s="19" t="s">
        <v>84</v>
      </c>
    </row>
    <row r="240" spans="1:65" s="2" customFormat="1" ht="19.5">
      <c r="A240" s="36"/>
      <c r="B240" s="37"/>
      <c r="C240" s="38"/>
      <c r="D240" s="194" t="s">
        <v>138</v>
      </c>
      <c r="E240" s="38"/>
      <c r="F240" s="195" t="s">
        <v>139</v>
      </c>
      <c r="G240" s="38"/>
      <c r="H240" s="38"/>
      <c r="I240" s="191"/>
      <c r="J240" s="38"/>
      <c r="K240" s="38"/>
      <c r="L240" s="41"/>
      <c r="M240" s="192"/>
      <c r="N240" s="193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138</v>
      </c>
      <c r="AU240" s="19" t="s">
        <v>84</v>
      </c>
    </row>
    <row r="241" spans="1:65" s="14" customFormat="1" ht="11.25">
      <c r="B241" s="206"/>
      <c r="C241" s="207"/>
      <c r="D241" s="194" t="s">
        <v>140</v>
      </c>
      <c r="E241" s="208" t="s">
        <v>21</v>
      </c>
      <c r="F241" s="209" t="s">
        <v>705</v>
      </c>
      <c r="G241" s="207"/>
      <c r="H241" s="210">
        <v>2</v>
      </c>
      <c r="I241" s="211"/>
      <c r="J241" s="207"/>
      <c r="K241" s="207"/>
      <c r="L241" s="212"/>
      <c r="M241" s="213"/>
      <c r="N241" s="214"/>
      <c r="O241" s="214"/>
      <c r="P241" s="214"/>
      <c r="Q241" s="214"/>
      <c r="R241" s="214"/>
      <c r="S241" s="214"/>
      <c r="T241" s="215"/>
      <c r="AT241" s="216" t="s">
        <v>140</v>
      </c>
      <c r="AU241" s="216" t="s">
        <v>84</v>
      </c>
      <c r="AV241" s="14" t="s">
        <v>84</v>
      </c>
      <c r="AW241" s="14" t="s">
        <v>35</v>
      </c>
      <c r="AX241" s="14" t="s">
        <v>74</v>
      </c>
      <c r="AY241" s="216" t="s">
        <v>128</v>
      </c>
    </row>
    <row r="242" spans="1:65" s="15" customFormat="1" ht="11.25">
      <c r="B242" s="217"/>
      <c r="C242" s="218"/>
      <c r="D242" s="194" t="s">
        <v>140</v>
      </c>
      <c r="E242" s="219" t="s">
        <v>21</v>
      </c>
      <c r="F242" s="220" t="s">
        <v>146</v>
      </c>
      <c r="G242" s="218"/>
      <c r="H242" s="221">
        <v>2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140</v>
      </c>
      <c r="AU242" s="227" t="s">
        <v>84</v>
      </c>
      <c r="AV242" s="15" t="s">
        <v>134</v>
      </c>
      <c r="AW242" s="15" t="s">
        <v>35</v>
      </c>
      <c r="AX242" s="15" t="s">
        <v>82</v>
      </c>
      <c r="AY242" s="227" t="s">
        <v>128</v>
      </c>
    </row>
    <row r="243" spans="1:65" s="2" customFormat="1" ht="37.9" customHeight="1">
      <c r="A243" s="36"/>
      <c r="B243" s="37"/>
      <c r="C243" s="176" t="s">
        <v>293</v>
      </c>
      <c r="D243" s="176" t="s">
        <v>130</v>
      </c>
      <c r="E243" s="177" t="s">
        <v>832</v>
      </c>
      <c r="F243" s="178" t="s">
        <v>833</v>
      </c>
      <c r="G243" s="179" t="s">
        <v>467</v>
      </c>
      <c r="H243" s="180">
        <v>8</v>
      </c>
      <c r="I243" s="181"/>
      <c r="J243" s="182">
        <f>ROUND(I243*H243,2)</f>
        <v>0</v>
      </c>
      <c r="K243" s="178" t="s">
        <v>133</v>
      </c>
      <c r="L243" s="41"/>
      <c r="M243" s="183" t="s">
        <v>21</v>
      </c>
      <c r="N243" s="184" t="s">
        <v>45</v>
      </c>
      <c r="O243" s="66"/>
      <c r="P243" s="185">
        <f>O243*H243</f>
        <v>0</v>
      </c>
      <c r="Q243" s="185">
        <v>0</v>
      </c>
      <c r="R243" s="185">
        <f>Q243*H243</f>
        <v>0</v>
      </c>
      <c r="S243" s="185">
        <v>0</v>
      </c>
      <c r="T243" s="186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7" t="s">
        <v>134</v>
      </c>
      <c r="AT243" s="187" t="s">
        <v>130</v>
      </c>
      <c r="AU243" s="187" t="s">
        <v>84</v>
      </c>
      <c r="AY243" s="19" t="s">
        <v>128</v>
      </c>
      <c r="BE243" s="188">
        <f>IF(N243="základní",J243,0)</f>
        <v>0</v>
      </c>
      <c r="BF243" s="188">
        <f>IF(N243="snížená",J243,0)</f>
        <v>0</v>
      </c>
      <c r="BG243" s="188">
        <f>IF(N243="zákl. přenesená",J243,0)</f>
        <v>0</v>
      </c>
      <c r="BH243" s="188">
        <f>IF(N243="sníž. přenesená",J243,0)</f>
        <v>0</v>
      </c>
      <c r="BI243" s="188">
        <f>IF(N243="nulová",J243,0)</f>
        <v>0</v>
      </c>
      <c r="BJ243" s="19" t="s">
        <v>82</v>
      </c>
      <c r="BK243" s="188">
        <f>ROUND(I243*H243,2)</f>
        <v>0</v>
      </c>
      <c r="BL243" s="19" t="s">
        <v>134</v>
      </c>
      <c r="BM243" s="187" t="s">
        <v>834</v>
      </c>
    </row>
    <row r="244" spans="1:65" s="2" customFormat="1" ht="11.25">
      <c r="A244" s="36"/>
      <c r="B244" s="37"/>
      <c r="C244" s="38"/>
      <c r="D244" s="189" t="s">
        <v>136</v>
      </c>
      <c r="E244" s="38"/>
      <c r="F244" s="190" t="s">
        <v>835</v>
      </c>
      <c r="G244" s="38"/>
      <c r="H244" s="38"/>
      <c r="I244" s="191"/>
      <c r="J244" s="38"/>
      <c r="K244" s="38"/>
      <c r="L244" s="41"/>
      <c r="M244" s="192"/>
      <c r="N244" s="193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136</v>
      </c>
      <c r="AU244" s="19" t="s">
        <v>84</v>
      </c>
    </row>
    <row r="245" spans="1:65" s="2" customFormat="1" ht="19.5">
      <c r="A245" s="36"/>
      <c r="B245" s="37"/>
      <c r="C245" s="38"/>
      <c r="D245" s="194" t="s">
        <v>138</v>
      </c>
      <c r="E245" s="38"/>
      <c r="F245" s="195" t="s">
        <v>139</v>
      </c>
      <c r="G245" s="38"/>
      <c r="H245" s="38"/>
      <c r="I245" s="191"/>
      <c r="J245" s="38"/>
      <c r="K245" s="38"/>
      <c r="L245" s="41"/>
      <c r="M245" s="192"/>
      <c r="N245" s="193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138</v>
      </c>
      <c r="AU245" s="19" t="s">
        <v>84</v>
      </c>
    </row>
    <row r="246" spans="1:65" s="14" customFormat="1" ht="11.25">
      <c r="B246" s="206"/>
      <c r="C246" s="207"/>
      <c r="D246" s="194" t="s">
        <v>140</v>
      </c>
      <c r="E246" s="208" t="s">
        <v>21</v>
      </c>
      <c r="F246" s="209" t="s">
        <v>707</v>
      </c>
      <c r="G246" s="207"/>
      <c r="H246" s="210">
        <v>8</v>
      </c>
      <c r="I246" s="211"/>
      <c r="J246" s="207"/>
      <c r="K246" s="207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140</v>
      </c>
      <c r="AU246" s="216" t="s">
        <v>84</v>
      </c>
      <c r="AV246" s="14" t="s">
        <v>84</v>
      </c>
      <c r="AW246" s="14" t="s">
        <v>35</v>
      </c>
      <c r="AX246" s="14" t="s">
        <v>74</v>
      </c>
      <c r="AY246" s="216" t="s">
        <v>128</v>
      </c>
    </row>
    <row r="247" spans="1:65" s="15" customFormat="1" ht="11.25">
      <c r="B247" s="217"/>
      <c r="C247" s="218"/>
      <c r="D247" s="194" t="s">
        <v>140</v>
      </c>
      <c r="E247" s="219" t="s">
        <v>21</v>
      </c>
      <c r="F247" s="220" t="s">
        <v>146</v>
      </c>
      <c r="G247" s="218"/>
      <c r="H247" s="221">
        <v>8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140</v>
      </c>
      <c r="AU247" s="227" t="s">
        <v>84</v>
      </c>
      <c r="AV247" s="15" t="s">
        <v>134</v>
      </c>
      <c r="AW247" s="15" t="s">
        <v>35</v>
      </c>
      <c r="AX247" s="15" t="s">
        <v>82</v>
      </c>
      <c r="AY247" s="227" t="s">
        <v>128</v>
      </c>
    </row>
    <row r="248" spans="1:65" s="2" customFormat="1" ht="37.9" customHeight="1">
      <c r="A248" s="36"/>
      <c r="B248" s="37"/>
      <c r="C248" s="176" t="s">
        <v>302</v>
      </c>
      <c r="D248" s="176" t="s">
        <v>130</v>
      </c>
      <c r="E248" s="177" t="s">
        <v>836</v>
      </c>
      <c r="F248" s="178" t="s">
        <v>837</v>
      </c>
      <c r="G248" s="179" t="s">
        <v>467</v>
      </c>
      <c r="H248" s="180">
        <v>18</v>
      </c>
      <c r="I248" s="181"/>
      <c r="J248" s="182">
        <f>ROUND(I248*H248,2)</f>
        <v>0</v>
      </c>
      <c r="K248" s="178" t="s">
        <v>133</v>
      </c>
      <c r="L248" s="41"/>
      <c r="M248" s="183" t="s">
        <v>21</v>
      </c>
      <c r="N248" s="184" t="s">
        <v>45</v>
      </c>
      <c r="O248" s="66"/>
      <c r="P248" s="185">
        <f>O248*H248</f>
        <v>0</v>
      </c>
      <c r="Q248" s="185">
        <v>0</v>
      </c>
      <c r="R248" s="185">
        <f>Q248*H248</f>
        <v>0</v>
      </c>
      <c r="S248" s="185">
        <v>0</v>
      </c>
      <c r="T248" s="186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87" t="s">
        <v>134</v>
      </c>
      <c r="AT248" s="187" t="s">
        <v>130</v>
      </c>
      <c r="AU248" s="187" t="s">
        <v>84</v>
      </c>
      <c r="AY248" s="19" t="s">
        <v>128</v>
      </c>
      <c r="BE248" s="188">
        <f>IF(N248="základní",J248,0)</f>
        <v>0</v>
      </c>
      <c r="BF248" s="188">
        <f>IF(N248="snížená",J248,0)</f>
        <v>0</v>
      </c>
      <c r="BG248" s="188">
        <f>IF(N248="zákl. přenesená",J248,0)</f>
        <v>0</v>
      </c>
      <c r="BH248" s="188">
        <f>IF(N248="sníž. přenesená",J248,0)</f>
        <v>0</v>
      </c>
      <c r="BI248" s="188">
        <f>IF(N248="nulová",J248,0)</f>
        <v>0</v>
      </c>
      <c r="BJ248" s="19" t="s">
        <v>82</v>
      </c>
      <c r="BK248" s="188">
        <f>ROUND(I248*H248,2)</f>
        <v>0</v>
      </c>
      <c r="BL248" s="19" t="s">
        <v>134</v>
      </c>
      <c r="BM248" s="187" t="s">
        <v>838</v>
      </c>
    </row>
    <row r="249" spans="1:65" s="2" customFormat="1" ht="11.25">
      <c r="A249" s="36"/>
      <c r="B249" s="37"/>
      <c r="C249" s="38"/>
      <c r="D249" s="189" t="s">
        <v>136</v>
      </c>
      <c r="E249" s="38"/>
      <c r="F249" s="190" t="s">
        <v>839</v>
      </c>
      <c r="G249" s="38"/>
      <c r="H249" s="38"/>
      <c r="I249" s="191"/>
      <c r="J249" s="38"/>
      <c r="K249" s="38"/>
      <c r="L249" s="41"/>
      <c r="M249" s="192"/>
      <c r="N249" s="193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136</v>
      </c>
      <c r="AU249" s="19" t="s">
        <v>84</v>
      </c>
    </row>
    <row r="250" spans="1:65" s="2" customFormat="1" ht="19.5">
      <c r="A250" s="36"/>
      <c r="B250" s="37"/>
      <c r="C250" s="38"/>
      <c r="D250" s="194" t="s">
        <v>138</v>
      </c>
      <c r="E250" s="38"/>
      <c r="F250" s="195" t="s">
        <v>139</v>
      </c>
      <c r="G250" s="38"/>
      <c r="H250" s="38"/>
      <c r="I250" s="191"/>
      <c r="J250" s="38"/>
      <c r="K250" s="38"/>
      <c r="L250" s="41"/>
      <c r="M250" s="192"/>
      <c r="N250" s="193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138</v>
      </c>
      <c r="AU250" s="19" t="s">
        <v>84</v>
      </c>
    </row>
    <row r="251" spans="1:65" s="14" customFormat="1" ht="11.25">
      <c r="B251" s="206"/>
      <c r="C251" s="207"/>
      <c r="D251" s="194" t="s">
        <v>140</v>
      </c>
      <c r="E251" s="208" t="s">
        <v>21</v>
      </c>
      <c r="F251" s="209" t="s">
        <v>709</v>
      </c>
      <c r="G251" s="207"/>
      <c r="H251" s="210">
        <v>18</v>
      </c>
      <c r="I251" s="211"/>
      <c r="J251" s="207"/>
      <c r="K251" s="207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140</v>
      </c>
      <c r="AU251" s="216" t="s">
        <v>84</v>
      </c>
      <c r="AV251" s="14" t="s">
        <v>84</v>
      </c>
      <c r="AW251" s="14" t="s">
        <v>35</v>
      </c>
      <c r="AX251" s="14" t="s">
        <v>74</v>
      </c>
      <c r="AY251" s="216" t="s">
        <v>128</v>
      </c>
    </row>
    <row r="252" spans="1:65" s="15" customFormat="1" ht="11.25">
      <c r="B252" s="217"/>
      <c r="C252" s="218"/>
      <c r="D252" s="194" t="s">
        <v>140</v>
      </c>
      <c r="E252" s="219" t="s">
        <v>21</v>
      </c>
      <c r="F252" s="220" t="s">
        <v>146</v>
      </c>
      <c r="G252" s="218"/>
      <c r="H252" s="221">
        <v>18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140</v>
      </c>
      <c r="AU252" s="227" t="s">
        <v>84</v>
      </c>
      <c r="AV252" s="15" t="s">
        <v>134</v>
      </c>
      <c r="AW252" s="15" t="s">
        <v>35</v>
      </c>
      <c r="AX252" s="15" t="s">
        <v>82</v>
      </c>
      <c r="AY252" s="227" t="s">
        <v>128</v>
      </c>
    </row>
    <row r="253" spans="1:65" s="2" customFormat="1" ht="37.9" customHeight="1">
      <c r="A253" s="36"/>
      <c r="B253" s="37"/>
      <c r="C253" s="176" t="s">
        <v>311</v>
      </c>
      <c r="D253" s="176" t="s">
        <v>130</v>
      </c>
      <c r="E253" s="177" t="s">
        <v>840</v>
      </c>
      <c r="F253" s="178" t="s">
        <v>841</v>
      </c>
      <c r="G253" s="179" t="s">
        <v>467</v>
      </c>
      <c r="H253" s="180">
        <v>9</v>
      </c>
      <c r="I253" s="181"/>
      <c r="J253" s="182">
        <f>ROUND(I253*H253,2)</f>
        <v>0</v>
      </c>
      <c r="K253" s="178" t="s">
        <v>133</v>
      </c>
      <c r="L253" s="41"/>
      <c r="M253" s="183" t="s">
        <v>21</v>
      </c>
      <c r="N253" s="184" t="s">
        <v>45</v>
      </c>
      <c r="O253" s="66"/>
      <c r="P253" s="185">
        <f>O253*H253</f>
        <v>0</v>
      </c>
      <c r="Q253" s="185">
        <v>0</v>
      </c>
      <c r="R253" s="185">
        <f>Q253*H253</f>
        <v>0</v>
      </c>
      <c r="S253" s="185">
        <v>0</v>
      </c>
      <c r="T253" s="186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7" t="s">
        <v>134</v>
      </c>
      <c r="AT253" s="187" t="s">
        <v>130</v>
      </c>
      <c r="AU253" s="187" t="s">
        <v>84</v>
      </c>
      <c r="AY253" s="19" t="s">
        <v>128</v>
      </c>
      <c r="BE253" s="188">
        <f>IF(N253="základní",J253,0)</f>
        <v>0</v>
      </c>
      <c r="BF253" s="188">
        <f>IF(N253="snížená",J253,0)</f>
        <v>0</v>
      </c>
      <c r="BG253" s="188">
        <f>IF(N253="zákl. přenesená",J253,0)</f>
        <v>0</v>
      </c>
      <c r="BH253" s="188">
        <f>IF(N253="sníž. přenesená",J253,0)</f>
        <v>0</v>
      </c>
      <c r="BI253" s="188">
        <f>IF(N253="nulová",J253,0)</f>
        <v>0</v>
      </c>
      <c r="BJ253" s="19" t="s">
        <v>82</v>
      </c>
      <c r="BK253" s="188">
        <f>ROUND(I253*H253,2)</f>
        <v>0</v>
      </c>
      <c r="BL253" s="19" t="s">
        <v>134</v>
      </c>
      <c r="BM253" s="187" t="s">
        <v>842</v>
      </c>
    </row>
    <row r="254" spans="1:65" s="2" customFormat="1" ht="11.25">
      <c r="A254" s="36"/>
      <c r="B254" s="37"/>
      <c r="C254" s="38"/>
      <c r="D254" s="189" t="s">
        <v>136</v>
      </c>
      <c r="E254" s="38"/>
      <c r="F254" s="190" t="s">
        <v>843</v>
      </c>
      <c r="G254" s="38"/>
      <c r="H254" s="38"/>
      <c r="I254" s="191"/>
      <c r="J254" s="38"/>
      <c r="K254" s="38"/>
      <c r="L254" s="41"/>
      <c r="M254" s="192"/>
      <c r="N254" s="193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136</v>
      </c>
      <c r="AU254" s="19" t="s">
        <v>84</v>
      </c>
    </row>
    <row r="255" spans="1:65" s="2" customFormat="1" ht="19.5">
      <c r="A255" s="36"/>
      <c r="B255" s="37"/>
      <c r="C255" s="38"/>
      <c r="D255" s="194" t="s">
        <v>138</v>
      </c>
      <c r="E255" s="38"/>
      <c r="F255" s="195" t="s">
        <v>139</v>
      </c>
      <c r="G255" s="38"/>
      <c r="H255" s="38"/>
      <c r="I255" s="191"/>
      <c r="J255" s="38"/>
      <c r="K255" s="38"/>
      <c r="L255" s="41"/>
      <c r="M255" s="192"/>
      <c r="N255" s="193"/>
      <c r="O255" s="66"/>
      <c r="P255" s="66"/>
      <c r="Q255" s="66"/>
      <c r="R255" s="66"/>
      <c r="S255" s="66"/>
      <c r="T255" s="67"/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T255" s="19" t="s">
        <v>138</v>
      </c>
      <c r="AU255" s="19" t="s">
        <v>84</v>
      </c>
    </row>
    <row r="256" spans="1:65" s="14" customFormat="1" ht="11.25">
      <c r="B256" s="206"/>
      <c r="C256" s="207"/>
      <c r="D256" s="194" t="s">
        <v>140</v>
      </c>
      <c r="E256" s="208" t="s">
        <v>21</v>
      </c>
      <c r="F256" s="209" t="s">
        <v>711</v>
      </c>
      <c r="G256" s="207"/>
      <c r="H256" s="210">
        <v>9</v>
      </c>
      <c r="I256" s="211"/>
      <c r="J256" s="207"/>
      <c r="K256" s="207"/>
      <c r="L256" s="212"/>
      <c r="M256" s="213"/>
      <c r="N256" s="214"/>
      <c r="O256" s="214"/>
      <c r="P256" s="214"/>
      <c r="Q256" s="214"/>
      <c r="R256" s="214"/>
      <c r="S256" s="214"/>
      <c r="T256" s="215"/>
      <c r="AT256" s="216" t="s">
        <v>140</v>
      </c>
      <c r="AU256" s="216" t="s">
        <v>84</v>
      </c>
      <c r="AV256" s="14" t="s">
        <v>84</v>
      </c>
      <c r="AW256" s="14" t="s">
        <v>35</v>
      </c>
      <c r="AX256" s="14" t="s">
        <v>74</v>
      </c>
      <c r="AY256" s="216" t="s">
        <v>128</v>
      </c>
    </row>
    <row r="257" spans="1:65" s="15" customFormat="1" ht="11.25">
      <c r="B257" s="217"/>
      <c r="C257" s="218"/>
      <c r="D257" s="194" t="s">
        <v>140</v>
      </c>
      <c r="E257" s="219" t="s">
        <v>21</v>
      </c>
      <c r="F257" s="220" t="s">
        <v>146</v>
      </c>
      <c r="G257" s="218"/>
      <c r="H257" s="221">
        <v>9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140</v>
      </c>
      <c r="AU257" s="227" t="s">
        <v>84</v>
      </c>
      <c r="AV257" s="15" t="s">
        <v>134</v>
      </c>
      <c r="AW257" s="15" t="s">
        <v>35</v>
      </c>
      <c r="AX257" s="15" t="s">
        <v>82</v>
      </c>
      <c r="AY257" s="227" t="s">
        <v>128</v>
      </c>
    </row>
    <row r="258" spans="1:65" s="2" customFormat="1" ht="37.9" customHeight="1">
      <c r="A258" s="36"/>
      <c r="B258" s="37"/>
      <c r="C258" s="176" t="s">
        <v>7</v>
      </c>
      <c r="D258" s="176" t="s">
        <v>130</v>
      </c>
      <c r="E258" s="177" t="s">
        <v>844</v>
      </c>
      <c r="F258" s="178" t="s">
        <v>845</v>
      </c>
      <c r="G258" s="179" t="s">
        <v>467</v>
      </c>
      <c r="H258" s="180">
        <v>1</v>
      </c>
      <c r="I258" s="181"/>
      <c r="J258" s="182">
        <f>ROUND(I258*H258,2)</f>
        <v>0</v>
      </c>
      <c r="K258" s="178" t="s">
        <v>133</v>
      </c>
      <c r="L258" s="41"/>
      <c r="M258" s="183" t="s">
        <v>21</v>
      </c>
      <c r="N258" s="184" t="s">
        <v>45</v>
      </c>
      <c r="O258" s="66"/>
      <c r="P258" s="185">
        <f>O258*H258</f>
        <v>0</v>
      </c>
      <c r="Q258" s="185">
        <v>0</v>
      </c>
      <c r="R258" s="185">
        <f>Q258*H258</f>
        <v>0</v>
      </c>
      <c r="S258" s="185">
        <v>0</v>
      </c>
      <c r="T258" s="186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87" t="s">
        <v>134</v>
      </c>
      <c r="AT258" s="187" t="s">
        <v>130</v>
      </c>
      <c r="AU258" s="187" t="s">
        <v>84</v>
      </c>
      <c r="AY258" s="19" t="s">
        <v>128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19" t="s">
        <v>82</v>
      </c>
      <c r="BK258" s="188">
        <f>ROUND(I258*H258,2)</f>
        <v>0</v>
      </c>
      <c r="BL258" s="19" t="s">
        <v>134</v>
      </c>
      <c r="BM258" s="187" t="s">
        <v>846</v>
      </c>
    </row>
    <row r="259" spans="1:65" s="2" customFormat="1" ht="11.25">
      <c r="A259" s="36"/>
      <c r="B259" s="37"/>
      <c r="C259" s="38"/>
      <c r="D259" s="189" t="s">
        <v>136</v>
      </c>
      <c r="E259" s="38"/>
      <c r="F259" s="190" t="s">
        <v>847</v>
      </c>
      <c r="G259" s="38"/>
      <c r="H259" s="38"/>
      <c r="I259" s="191"/>
      <c r="J259" s="38"/>
      <c r="K259" s="38"/>
      <c r="L259" s="41"/>
      <c r="M259" s="192"/>
      <c r="N259" s="193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136</v>
      </c>
      <c r="AU259" s="19" t="s">
        <v>84</v>
      </c>
    </row>
    <row r="260" spans="1:65" s="2" customFormat="1" ht="19.5">
      <c r="A260" s="36"/>
      <c r="B260" s="37"/>
      <c r="C260" s="38"/>
      <c r="D260" s="194" t="s">
        <v>138</v>
      </c>
      <c r="E260" s="38"/>
      <c r="F260" s="195" t="s">
        <v>139</v>
      </c>
      <c r="G260" s="38"/>
      <c r="H260" s="38"/>
      <c r="I260" s="191"/>
      <c r="J260" s="38"/>
      <c r="K260" s="38"/>
      <c r="L260" s="41"/>
      <c r="M260" s="192"/>
      <c r="N260" s="193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138</v>
      </c>
      <c r="AU260" s="19" t="s">
        <v>84</v>
      </c>
    </row>
    <row r="261" spans="1:65" s="14" customFormat="1" ht="11.25">
      <c r="B261" s="206"/>
      <c r="C261" s="207"/>
      <c r="D261" s="194" t="s">
        <v>140</v>
      </c>
      <c r="E261" s="208" t="s">
        <v>21</v>
      </c>
      <c r="F261" s="209" t="s">
        <v>714</v>
      </c>
      <c r="G261" s="207"/>
      <c r="H261" s="210">
        <v>1</v>
      </c>
      <c r="I261" s="211"/>
      <c r="J261" s="207"/>
      <c r="K261" s="207"/>
      <c r="L261" s="212"/>
      <c r="M261" s="213"/>
      <c r="N261" s="214"/>
      <c r="O261" s="214"/>
      <c r="P261" s="214"/>
      <c r="Q261" s="214"/>
      <c r="R261" s="214"/>
      <c r="S261" s="214"/>
      <c r="T261" s="215"/>
      <c r="AT261" s="216" t="s">
        <v>140</v>
      </c>
      <c r="AU261" s="216" t="s">
        <v>84</v>
      </c>
      <c r="AV261" s="14" t="s">
        <v>84</v>
      </c>
      <c r="AW261" s="14" t="s">
        <v>35</v>
      </c>
      <c r="AX261" s="14" t="s">
        <v>74</v>
      </c>
      <c r="AY261" s="216" t="s">
        <v>128</v>
      </c>
    </row>
    <row r="262" spans="1:65" s="15" customFormat="1" ht="11.25">
      <c r="B262" s="217"/>
      <c r="C262" s="218"/>
      <c r="D262" s="194" t="s">
        <v>140</v>
      </c>
      <c r="E262" s="219" t="s">
        <v>21</v>
      </c>
      <c r="F262" s="220" t="s">
        <v>146</v>
      </c>
      <c r="G262" s="218"/>
      <c r="H262" s="221">
        <v>1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140</v>
      </c>
      <c r="AU262" s="227" t="s">
        <v>84</v>
      </c>
      <c r="AV262" s="15" t="s">
        <v>134</v>
      </c>
      <c r="AW262" s="15" t="s">
        <v>35</v>
      </c>
      <c r="AX262" s="15" t="s">
        <v>82</v>
      </c>
      <c r="AY262" s="227" t="s">
        <v>128</v>
      </c>
    </row>
    <row r="263" spans="1:65" s="2" customFormat="1" ht="37.9" customHeight="1">
      <c r="A263" s="36"/>
      <c r="B263" s="37"/>
      <c r="C263" s="176" t="s">
        <v>501</v>
      </c>
      <c r="D263" s="176" t="s">
        <v>130</v>
      </c>
      <c r="E263" s="177" t="s">
        <v>848</v>
      </c>
      <c r="F263" s="178" t="s">
        <v>849</v>
      </c>
      <c r="G263" s="179" t="s">
        <v>467</v>
      </c>
      <c r="H263" s="180">
        <v>2</v>
      </c>
      <c r="I263" s="181"/>
      <c r="J263" s="182">
        <f>ROUND(I263*H263,2)</f>
        <v>0</v>
      </c>
      <c r="K263" s="178" t="s">
        <v>133</v>
      </c>
      <c r="L263" s="41"/>
      <c r="M263" s="183" t="s">
        <v>21</v>
      </c>
      <c r="N263" s="184" t="s">
        <v>45</v>
      </c>
      <c r="O263" s="66"/>
      <c r="P263" s="185">
        <f>O263*H263</f>
        <v>0</v>
      </c>
      <c r="Q263" s="185">
        <v>0</v>
      </c>
      <c r="R263" s="185">
        <f>Q263*H263</f>
        <v>0</v>
      </c>
      <c r="S263" s="185">
        <v>0</v>
      </c>
      <c r="T263" s="186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7" t="s">
        <v>134</v>
      </c>
      <c r="AT263" s="187" t="s">
        <v>130</v>
      </c>
      <c r="AU263" s="187" t="s">
        <v>84</v>
      </c>
      <c r="AY263" s="19" t="s">
        <v>128</v>
      </c>
      <c r="BE263" s="188">
        <f>IF(N263="základní",J263,0)</f>
        <v>0</v>
      </c>
      <c r="BF263" s="188">
        <f>IF(N263="snížená",J263,0)</f>
        <v>0</v>
      </c>
      <c r="BG263" s="188">
        <f>IF(N263="zákl. přenesená",J263,0)</f>
        <v>0</v>
      </c>
      <c r="BH263" s="188">
        <f>IF(N263="sníž. přenesená",J263,0)</f>
        <v>0</v>
      </c>
      <c r="BI263" s="188">
        <f>IF(N263="nulová",J263,0)</f>
        <v>0</v>
      </c>
      <c r="BJ263" s="19" t="s">
        <v>82</v>
      </c>
      <c r="BK263" s="188">
        <f>ROUND(I263*H263,2)</f>
        <v>0</v>
      </c>
      <c r="BL263" s="19" t="s">
        <v>134</v>
      </c>
      <c r="BM263" s="187" t="s">
        <v>850</v>
      </c>
    </row>
    <row r="264" spans="1:65" s="2" customFormat="1" ht="11.25">
      <c r="A264" s="36"/>
      <c r="B264" s="37"/>
      <c r="C264" s="38"/>
      <c r="D264" s="189" t="s">
        <v>136</v>
      </c>
      <c r="E264" s="38"/>
      <c r="F264" s="190" t="s">
        <v>851</v>
      </c>
      <c r="G264" s="38"/>
      <c r="H264" s="38"/>
      <c r="I264" s="191"/>
      <c r="J264" s="38"/>
      <c r="K264" s="38"/>
      <c r="L264" s="41"/>
      <c r="M264" s="192"/>
      <c r="N264" s="193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136</v>
      </c>
      <c r="AU264" s="19" t="s">
        <v>84</v>
      </c>
    </row>
    <row r="265" spans="1:65" s="2" customFormat="1" ht="19.5">
      <c r="A265" s="36"/>
      <c r="B265" s="37"/>
      <c r="C265" s="38"/>
      <c r="D265" s="194" t="s">
        <v>138</v>
      </c>
      <c r="E265" s="38"/>
      <c r="F265" s="195" t="s">
        <v>139</v>
      </c>
      <c r="G265" s="38"/>
      <c r="H265" s="38"/>
      <c r="I265" s="191"/>
      <c r="J265" s="38"/>
      <c r="K265" s="38"/>
      <c r="L265" s="41"/>
      <c r="M265" s="192"/>
      <c r="N265" s="193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138</v>
      </c>
      <c r="AU265" s="19" t="s">
        <v>84</v>
      </c>
    </row>
    <row r="266" spans="1:65" s="14" customFormat="1" ht="11.25">
      <c r="B266" s="206"/>
      <c r="C266" s="207"/>
      <c r="D266" s="194" t="s">
        <v>140</v>
      </c>
      <c r="E266" s="208" t="s">
        <v>21</v>
      </c>
      <c r="F266" s="209" t="s">
        <v>716</v>
      </c>
      <c r="G266" s="207"/>
      <c r="H266" s="210">
        <v>2</v>
      </c>
      <c r="I266" s="211"/>
      <c r="J266" s="207"/>
      <c r="K266" s="207"/>
      <c r="L266" s="212"/>
      <c r="M266" s="213"/>
      <c r="N266" s="214"/>
      <c r="O266" s="214"/>
      <c r="P266" s="214"/>
      <c r="Q266" s="214"/>
      <c r="R266" s="214"/>
      <c r="S266" s="214"/>
      <c r="T266" s="215"/>
      <c r="AT266" s="216" t="s">
        <v>140</v>
      </c>
      <c r="AU266" s="216" t="s">
        <v>84</v>
      </c>
      <c r="AV266" s="14" t="s">
        <v>84</v>
      </c>
      <c r="AW266" s="14" t="s">
        <v>35</v>
      </c>
      <c r="AX266" s="14" t="s">
        <v>74</v>
      </c>
      <c r="AY266" s="216" t="s">
        <v>128</v>
      </c>
    </row>
    <row r="267" spans="1:65" s="15" customFormat="1" ht="11.25">
      <c r="B267" s="217"/>
      <c r="C267" s="218"/>
      <c r="D267" s="194" t="s">
        <v>140</v>
      </c>
      <c r="E267" s="219" t="s">
        <v>21</v>
      </c>
      <c r="F267" s="220" t="s">
        <v>146</v>
      </c>
      <c r="G267" s="218"/>
      <c r="H267" s="221">
        <v>2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140</v>
      </c>
      <c r="AU267" s="227" t="s">
        <v>84</v>
      </c>
      <c r="AV267" s="15" t="s">
        <v>134</v>
      </c>
      <c r="AW267" s="15" t="s">
        <v>35</v>
      </c>
      <c r="AX267" s="15" t="s">
        <v>82</v>
      </c>
      <c r="AY267" s="227" t="s">
        <v>128</v>
      </c>
    </row>
    <row r="268" spans="1:65" s="12" customFormat="1" ht="22.9" customHeight="1">
      <c r="B268" s="160"/>
      <c r="C268" s="161"/>
      <c r="D268" s="162" t="s">
        <v>73</v>
      </c>
      <c r="E268" s="174" t="s">
        <v>852</v>
      </c>
      <c r="F268" s="174" t="s">
        <v>853</v>
      </c>
      <c r="G268" s="161"/>
      <c r="H268" s="161"/>
      <c r="I268" s="164"/>
      <c r="J268" s="175">
        <f>BK268</f>
        <v>0</v>
      </c>
      <c r="K268" s="161"/>
      <c r="L268" s="166"/>
      <c r="M268" s="167"/>
      <c r="N268" s="168"/>
      <c r="O268" s="168"/>
      <c r="P268" s="169">
        <f>SUM(P269:P447)</f>
        <v>0</v>
      </c>
      <c r="Q268" s="168"/>
      <c r="R268" s="169">
        <f>SUM(R269:R447)</f>
        <v>11.617430000000001</v>
      </c>
      <c r="S268" s="168"/>
      <c r="T268" s="170">
        <f>SUM(T269:T447)</f>
        <v>0</v>
      </c>
      <c r="AR268" s="171" t="s">
        <v>82</v>
      </c>
      <c r="AT268" s="172" t="s">
        <v>73</v>
      </c>
      <c r="AU268" s="172" t="s">
        <v>82</v>
      </c>
      <c r="AY268" s="171" t="s">
        <v>128</v>
      </c>
      <c r="BK268" s="173">
        <f>SUM(BK269:BK447)</f>
        <v>0</v>
      </c>
    </row>
    <row r="269" spans="1:65" s="2" customFormat="1" ht="44.25" customHeight="1">
      <c r="A269" s="36"/>
      <c r="B269" s="37"/>
      <c r="C269" s="176" t="s">
        <v>509</v>
      </c>
      <c r="D269" s="176" t="s">
        <v>130</v>
      </c>
      <c r="E269" s="177" t="s">
        <v>854</v>
      </c>
      <c r="F269" s="178" t="s">
        <v>855</v>
      </c>
      <c r="G269" s="179" t="s">
        <v>467</v>
      </c>
      <c r="H269" s="180">
        <v>8</v>
      </c>
      <c r="I269" s="181"/>
      <c r="J269" s="182">
        <f>ROUND(I269*H269,2)</f>
        <v>0</v>
      </c>
      <c r="K269" s="178" t="s">
        <v>133</v>
      </c>
      <c r="L269" s="41"/>
      <c r="M269" s="183" t="s">
        <v>21</v>
      </c>
      <c r="N269" s="184" t="s">
        <v>45</v>
      </c>
      <c r="O269" s="66"/>
      <c r="P269" s="185">
        <f>O269*H269</f>
        <v>0</v>
      </c>
      <c r="Q269" s="185">
        <v>0</v>
      </c>
      <c r="R269" s="185">
        <f>Q269*H269</f>
        <v>0</v>
      </c>
      <c r="S269" s="185">
        <v>0</v>
      </c>
      <c r="T269" s="186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7" t="s">
        <v>134</v>
      </c>
      <c r="AT269" s="187" t="s">
        <v>130</v>
      </c>
      <c r="AU269" s="187" t="s">
        <v>84</v>
      </c>
      <c r="AY269" s="19" t="s">
        <v>128</v>
      </c>
      <c r="BE269" s="188">
        <f>IF(N269="základní",J269,0)</f>
        <v>0</v>
      </c>
      <c r="BF269" s="188">
        <f>IF(N269="snížená",J269,0)</f>
        <v>0</v>
      </c>
      <c r="BG269" s="188">
        <f>IF(N269="zákl. přenesená",J269,0)</f>
        <v>0</v>
      </c>
      <c r="BH269" s="188">
        <f>IF(N269="sníž. přenesená",J269,0)</f>
        <v>0</v>
      </c>
      <c r="BI269" s="188">
        <f>IF(N269="nulová",J269,0)</f>
        <v>0</v>
      </c>
      <c r="BJ269" s="19" t="s">
        <v>82</v>
      </c>
      <c r="BK269" s="188">
        <f>ROUND(I269*H269,2)</f>
        <v>0</v>
      </c>
      <c r="BL269" s="19" t="s">
        <v>134</v>
      </c>
      <c r="BM269" s="187" t="s">
        <v>856</v>
      </c>
    </row>
    <row r="270" spans="1:65" s="2" customFormat="1" ht="11.25">
      <c r="A270" s="36"/>
      <c r="B270" s="37"/>
      <c r="C270" s="38"/>
      <c r="D270" s="189" t="s">
        <v>136</v>
      </c>
      <c r="E270" s="38"/>
      <c r="F270" s="190" t="s">
        <v>857</v>
      </c>
      <c r="G270" s="38"/>
      <c r="H270" s="38"/>
      <c r="I270" s="191"/>
      <c r="J270" s="38"/>
      <c r="K270" s="38"/>
      <c r="L270" s="41"/>
      <c r="M270" s="192"/>
      <c r="N270" s="193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136</v>
      </c>
      <c r="AU270" s="19" t="s">
        <v>84</v>
      </c>
    </row>
    <row r="271" spans="1:65" s="2" customFormat="1" ht="19.5">
      <c r="A271" s="36"/>
      <c r="B271" s="37"/>
      <c r="C271" s="38"/>
      <c r="D271" s="194" t="s">
        <v>138</v>
      </c>
      <c r="E271" s="38"/>
      <c r="F271" s="195" t="s">
        <v>139</v>
      </c>
      <c r="G271" s="38"/>
      <c r="H271" s="38"/>
      <c r="I271" s="191"/>
      <c r="J271" s="38"/>
      <c r="K271" s="38"/>
      <c r="L271" s="41"/>
      <c r="M271" s="192"/>
      <c r="N271" s="193"/>
      <c r="O271" s="66"/>
      <c r="P271" s="66"/>
      <c r="Q271" s="66"/>
      <c r="R271" s="66"/>
      <c r="S271" s="66"/>
      <c r="T271" s="67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T271" s="19" t="s">
        <v>138</v>
      </c>
      <c r="AU271" s="19" t="s">
        <v>84</v>
      </c>
    </row>
    <row r="272" spans="1:65" s="14" customFormat="1" ht="11.25">
      <c r="B272" s="206"/>
      <c r="C272" s="207"/>
      <c r="D272" s="194" t="s">
        <v>140</v>
      </c>
      <c r="E272" s="208" t="s">
        <v>21</v>
      </c>
      <c r="F272" s="209" t="s">
        <v>728</v>
      </c>
      <c r="G272" s="207"/>
      <c r="H272" s="210">
        <v>8</v>
      </c>
      <c r="I272" s="211"/>
      <c r="J272" s="207"/>
      <c r="K272" s="207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140</v>
      </c>
      <c r="AU272" s="216" t="s">
        <v>84</v>
      </c>
      <c r="AV272" s="14" t="s">
        <v>84</v>
      </c>
      <c r="AW272" s="14" t="s">
        <v>35</v>
      </c>
      <c r="AX272" s="14" t="s">
        <v>74</v>
      </c>
      <c r="AY272" s="216" t="s">
        <v>128</v>
      </c>
    </row>
    <row r="273" spans="1:65" s="15" customFormat="1" ht="11.25">
      <c r="B273" s="217"/>
      <c r="C273" s="218"/>
      <c r="D273" s="194" t="s">
        <v>140</v>
      </c>
      <c r="E273" s="219" t="s">
        <v>21</v>
      </c>
      <c r="F273" s="220" t="s">
        <v>146</v>
      </c>
      <c r="G273" s="218"/>
      <c r="H273" s="221">
        <v>8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140</v>
      </c>
      <c r="AU273" s="227" t="s">
        <v>84</v>
      </c>
      <c r="AV273" s="15" t="s">
        <v>134</v>
      </c>
      <c r="AW273" s="15" t="s">
        <v>35</v>
      </c>
      <c r="AX273" s="15" t="s">
        <v>82</v>
      </c>
      <c r="AY273" s="227" t="s">
        <v>128</v>
      </c>
    </row>
    <row r="274" spans="1:65" s="2" customFormat="1" ht="16.5" customHeight="1">
      <c r="A274" s="36"/>
      <c r="B274" s="37"/>
      <c r="C274" s="242" t="s">
        <v>516</v>
      </c>
      <c r="D274" s="242" t="s">
        <v>252</v>
      </c>
      <c r="E274" s="243" t="s">
        <v>858</v>
      </c>
      <c r="F274" s="244" t="s">
        <v>859</v>
      </c>
      <c r="G274" s="245" t="s">
        <v>102</v>
      </c>
      <c r="H274" s="246">
        <v>0.02</v>
      </c>
      <c r="I274" s="247"/>
      <c r="J274" s="248">
        <f>ROUND(I274*H274,2)</f>
        <v>0</v>
      </c>
      <c r="K274" s="244" t="s">
        <v>133</v>
      </c>
      <c r="L274" s="249"/>
      <c r="M274" s="250" t="s">
        <v>21</v>
      </c>
      <c r="N274" s="251" t="s">
        <v>45</v>
      </c>
      <c r="O274" s="66"/>
      <c r="P274" s="185">
        <f>O274*H274</f>
        <v>0</v>
      </c>
      <c r="Q274" s="185">
        <v>0.21</v>
      </c>
      <c r="R274" s="185">
        <f>Q274*H274</f>
        <v>4.1999999999999997E-3</v>
      </c>
      <c r="S274" s="185">
        <v>0</v>
      </c>
      <c r="T274" s="186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7" t="s">
        <v>235</v>
      </c>
      <c r="AT274" s="187" t="s">
        <v>252</v>
      </c>
      <c r="AU274" s="187" t="s">
        <v>84</v>
      </c>
      <c r="AY274" s="19" t="s">
        <v>128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19" t="s">
        <v>82</v>
      </c>
      <c r="BK274" s="188">
        <f>ROUND(I274*H274,2)</f>
        <v>0</v>
      </c>
      <c r="BL274" s="19" t="s">
        <v>134</v>
      </c>
      <c r="BM274" s="187" t="s">
        <v>860</v>
      </c>
    </row>
    <row r="275" spans="1:65" s="2" customFormat="1" ht="19.5">
      <c r="A275" s="36"/>
      <c r="B275" s="37"/>
      <c r="C275" s="38"/>
      <c r="D275" s="194" t="s">
        <v>138</v>
      </c>
      <c r="E275" s="38"/>
      <c r="F275" s="195" t="s">
        <v>139</v>
      </c>
      <c r="G275" s="38"/>
      <c r="H275" s="38"/>
      <c r="I275" s="191"/>
      <c r="J275" s="38"/>
      <c r="K275" s="38"/>
      <c r="L275" s="41"/>
      <c r="M275" s="192"/>
      <c r="N275" s="193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138</v>
      </c>
      <c r="AU275" s="19" t="s">
        <v>84</v>
      </c>
    </row>
    <row r="276" spans="1:65" s="14" customFormat="1" ht="11.25">
      <c r="B276" s="206"/>
      <c r="C276" s="207"/>
      <c r="D276" s="194" t="s">
        <v>140</v>
      </c>
      <c r="E276" s="208" t="s">
        <v>21</v>
      </c>
      <c r="F276" s="209" t="s">
        <v>861</v>
      </c>
      <c r="G276" s="207"/>
      <c r="H276" s="210">
        <v>0.02</v>
      </c>
      <c r="I276" s="211"/>
      <c r="J276" s="207"/>
      <c r="K276" s="207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140</v>
      </c>
      <c r="AU276" s="216" t="s">
        <v>84</v>
      </c>
      <c r="AV276" s="14" t="s">
        <v>84</v>
      </c>
      <c r="AW276" s="14" t="s">
        <v>35</v>
      </c>
      <c r="AX276" s="14" t="s">
        <v>82</v>
      </c>
      <c r="AY276" s="216" t="s">
        <v>128</v>
      </c>
    </row>
    <row r="277" spans="1:65" s="2" customFormat="1" ht="44.25" customHeight="1">
      <c r="A277" s="36"/>
      <c r="B277" s="37"/>
      <c r="C277" s="176" t="s">
        <v>523</v>
      </c>
      <c r="D277" s="176" t="s">
        <v>130</v>
      </c>
      <c r="E277" s="177" t="s">
        <v>862</v>
      </c>
      <c r="F277" s="178" t="s">
        <v>863</v>
      </c>
      <c r="G277" s="179" t="s">
        <v>467</v>
      </c>
      <c r="H277" s="180">
        <v>16</v>
      </c>
      <c r="I277" s="181"/>
      <c r="J277" s="182">
        <f>ROUND(I277*H277,2)</f>
        <v>0</v>
      </c>
      <c r="K277" s="178" t="s">
        <v>133</v>
      </c>
      <c r="L277" s="41"/>
      <c r="M277" s="183" t="s">
        <v>21</v>
      </c>
      <c r="N277" s="184" t="s">
        <v>45</v>
      </c>
      <c r="O277" s="66"/>
      <c r="P277" s="185">
        <f>O277*H277</f>
        <v>0</v>
      </c>
      <c r="Q277" s="185">
        <v>0</v>
      </c>
      <c r="R277" s="185">
        <f>Q277*H277</f>
        <v>0</v>
      </c>
      <c r="S277" s="185">
        <v>0</v>
      </c>
      <c r="T277" s="186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7" t="s">
        <v>134</v>
      </c>
      <c r="AT277" s="187" t="s">
        <v>130</v>
      </c>
      <c r="AU277" s="187" t="s">
        <v>84</v>
      </c>
      <c r="AY277" s="19" t="s">
        <v>128</v>
      </c>
      <c r="BE277" s="188">
        <f>IF(N277="základní",J277,0)</f>
        <v>0</v>
      </c>
      <c r="BF277" s="188">
        <f>IF(N277="snížená",J277,0)</f>
        <v>0</v>
      </c>
      <c r="BG277" s="188">
        <f>IF(N277="zákl. přenesená",J277,0)</f>
        <v>0</v>
      </c>
      <c r="BH277" s="188">
        <f>IF(N277="sníž. přenesená",J277,0)</f>
        <v>0</v>
      </c>
      <c r="BI277" s="188">
        <f>IF(N277="nulová",J277,0)</f>
        <v>0</v>
      </c>
      <c r="BJ277" s="19" t="s">
        <v>82</v>
      </c>
      <c r="BK277" s="188">
        <f>ROUND(I277*H277,2)</f>
        <v>0</v>
      </c>
      <c r="BL277" s="19" t="s">
        <v>134</v>
      </c>
      <c r="BM277" s="187" t="s">
        <v>864</v>
      </c>
    </row>
    <row r="278" spans="1:65" s="2" customFormat="1" ht="11.25">
      <c r="A278" s="36"/>
      <c r="B278" s="37"/>
      <c r="C278" s="38"/>
      <c r="D278" s="189" t="s">
        <v>136</v>
      </c>
      <c r="E278" s="38"/>
      <c r="F278" s="190" t="s">
        <v>865</v>
      </c>
      <c r="G278" s="38"/>
      <c r="H278" s="38"/>
      <c r="I278" s="191"/>
      <c r="J278" s="38"/>
      <c r="K278" s="38"/>
      <c r="L278" s="41"/>
      <c r="M278" s="192"/>
      <c r="N278" s="193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136</v>
      </c>
      <c r="AU278" s="19" t="s">
        <v>84</v>
      </c>
    </row>
    <row r="279" spans="1:65" s="2" customFormat="1" ht="19.5">
      <c r="A279" s="36"/>
      <c r="B279" s="37"/>
      <c r="C279" s="38"/>
      <c r="D279" s="194" t="s">
        <v>138</v>
      </c>
      <c r="E279" s="38"/>
      <c r="F279" s="195" t="s">
        <v>139</v>
      </c>
      <c r="G279" s="38"/>
      <c r="H279" s="38"/>
      <c r="I279" s="191"/>
      <c r="J279" s="38"/>
      <c r="K279" s="38"/>
      <c r="L279" s="41"/>
      <c r="M279" s="192"/>
      <c r="N279" s="193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138</v>
      </c>
      <c r="AU279" s="19" t="s">
        <v>84</v>
      </c>
    </row>
    <row r="280" spans="1:65" s="14" customFormat="1" ht="11.25">
      <c r="B280" s="206"/>
      <c r="C280" s="207"/>
      <c r="D280" s="194" t="s">
        <v>140</v>
      </c>
      <c r="E280" s="208" t="s">
        <v>21</v>
      </c>
      <c r="F280" s="209" t="s">
        <v>718</v>
      </c>
      <c r="G280" s="207"/>
      <c r="H280" s="210">
        <v>3</v>
      </c>
      <c r="I280" s="211"/>
      <c r="J280" s="207"/>
      <c r="K280" s="207"/>
      <c r="L280" s="212"/>
      <c r="M280" s="213"/>
      <c r="N280" s="214"/>
      <c r="O280" s="214"/>
      <c r="P280" s="214"/>
      <c r="Q280" s="214"/>
      <c r="R280" s="214"/>
      <c r="S280" s="214"/>
      <c r="T280" s="215"/>
      <c r="AT280" s="216" t="s">
        <v>140</v>
      </c>
      <c r="AU280" s="216" t="s">
        <v>84</v>
      </c>
      <c r="AV280" s="14" t="s">
        <v>84</v>
      </c>
      <c r="AW280" s="14" t="s">
        <v>35</v>
      </c>
      <c r="AX280" s="14" t="s">
        <v>74</v>
      </c>
      <c r="AY280" s="216" t="s">
        <v>128</v>
      </c>
    </row>
    <row r="281" spans="1:65" s="14" customFormat="1" ht="11.25">
      <c r="B281" s="206"/>
      <c r="C281" s="207"/>
      <c r="D281" s="194" t="s">
        <v>140</v>
      </c>
      <c r="E281" s="208" t="s">
        <v>21</v>
      </c>
      <c r="F281" s="209" t="s">
        <v>720</v>
      </c>
      <c r="G281" s="207"/>
      <c r="H281" s="210">
        <v>2</v>
      </c>
      <c r="I281" s="211"/>
      <c r="J281" s="207"/>
      <c r="K281" s="207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140</v>
      </c>
      <c r="AU281" s="216" t="s">
        <v>84</v>
      </c>
      <c r="AV281" s="14" t="s">
        <v>84</v>
      </c>
      <c r="AW281" s="14" t="s">
        <v>35</v>
      </c>
      <c r="AX281" s="14" t="s">
        <v>74</v>
      </c>
      <c r="AY281" s="216" t="s">
        <v>128</v>
      </c>
    </row>
    <row r="282" spans="1:65" s="14" customFormat="1" ht="11.25">
      <c r="B282" s="206"/>
      <c r="C282" s="207"/>
      <c r="D282" s="194" t="s">
        <v>140</v>
      </c>
      <c r="E282" s="208" t="s">
        <v>21</v>
      </c>
      <c r="F282" s="209" t="s">
        <v>722</v>
      </c>
      <c r="G282" s="207"/>
      <c r="H282" s="210">
        <v>2</v>
      </c>
      <c r="I282" s="211"/>
      <c r="J282" s="207"/>
      <c r="K282" s="207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140</v>
      </c>
      <c r="AU282" s="216" t="s">
        <v>84</v>
      </c>
      <c r="AV282" s="14" t="s">
        <v>84</v>
      </c>
      <c r="AW282" s="14" t="s">
        <v>35</v>
      </c>
      <c r="AX282" s="14" t="s">
        <v>74</v>
      </c>
      <c r="AY282" s="216" t="s">
        <v>128</v>
      </c>
    </row>
    <row r="283" spans="1:65" s="14" customFormat="1" ht="11.25">
      <c r="B283" s="206"/>
      <c r="C283" s="207"/>
      <c r="D283" s="194" t="s">
        <v>140</v>
      </c>
      <c r="E283" s="208" t="s">
        <v>21</v>
      </c>
      <c r="F283" s="209" t="s">
        <v>724</v>
      </c>
      <c r="G283" s="207"/>
      <c r="H283" s="210">
        <v>1</v>
      </c>
      <c r="I283" s="211"/>
      <c r="J283" s="207"/>
      <c r="K283" s="207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140</v>
      </c>
      <c r="AU283" s="216" t="s">
        <v>84</v>
      </c>
      <c r="AV283" s="14" t="s">
        <v>84</v>
      </c>
      <c r="AW283" s="14" t="s">
        <v>35</v>
      </c>
      <c r="AX283" s="14" t="s">
        <v>74</v>
      </c>
      <c r="AY283" s="216" t="s">
        <v>128</v>
      </c>
    </row>
    <row r="284" spans="1:65" s="14" customFormat="1" ht="11.25">
      <c r="B284" s="206"/>
      <c r="C284" s="207"/>
      <c r="D284" s="194" t="s">
        <v>140</v>
      </c>
      <c r="E284" s="208" t="s">
        <v>21</v>
      </c>
      <c r="F284" s="209" t="s">
        <v>726</v>
      </c>
      <c r="G284" s="207"/>
      <c r="H284" s="210">
        <v>8</v>
      </c>
      <c r="I284" s="211"/>
      <c r="J284" s="207"/>
      <c r="K284" s="207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140</v>
      </c>
      <c r="AU284" s="216" t="s">
        <v>84</v>
      </c>
      <c r="AV284" s="14" t="s">
        <v>84</v>
      </c>
      <c r="AW284" s="14" t="s">
        <v>35</v>
      </c>
      <c r="AX284" s="14" t="s">
        <v>74</v>
      </c>
      <c r="AY284" s="216" t="s">
        <v>128</v>
      </c>
    </row>
    <row r="285" spans="1:65" s="15" customFormat="1" ht="11.25">
      <c r="B285" s="217"/>
      <c r="C285" s="218"/>
      <c r="D285" s="194" t="s">
        <v>140</v>
      </c>
      <c r="E285" s="219" t="s">
        <v>21</v>
      </c>
      <c r="F285" s="220" t="s">
        <v>146</v>
      </c>
      <c r="G285" s="218"/>
      <c r="H285" s="221">
        <v>16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140</v>
      </c>
      <c r="AU285" s="227" t="s">
        <v>84</v>
      </c>
      <c r="AV285" s="15" t="s">
        <v>134</v>
      </c>
      <c r="AW285" s="15" t="s">
        <v>35</v>
      </c>
      <c r="AX285" s="15" t="s">
        <v>82</v>
      </c>
      <c r="AY285" s="227" t="s">
        <v>128</v>
      </c>
    </row>
    <row r="286" spans="1:65" s="2" customFormat="1" ht="16.5" customHeight="1">
      <c r="A286" s="36"/>
      <c r="B286" s="37"/>
      <c r="C286" s="242" t="s">
        <v>530</v>
      </c>
      <c r="D286" s="242" t="s">
        <v>252</v>
      </c>
      <c r="E286" s="243" t="s">
        <v>858</v>
      </c>
      <c r="F286" s="244" t="s">
        <v>859</v>
      </c>
      <c r="G286" s="245" t="s">
        <v>102</v>
      </c>
      <c r="H286" s="246">
        <v>3.2</v>
      </c>
      <c r="I286" s="247"/>
      <c r="J286" s="248">
        <f>ROUND(I286*H286,2)</f>
        <v>0</v>
      </c>
      <c r="K286" s="244" t="s">
        <v>133</v>
      </c>
      <c r="L286" s="249"/>
      <c r="M286" s="250" t="s">
        <v>21</v>
      </c>
      <c r="N286" s="251" t="s">
        <v>45</v>
      </c>
      <c r="O286" s="66"/>
      <c r="P286" s="185">
        <f>O286*H286</f>
        <v>0</v>
      </c>
      <c r="Q286" s="185">
        <v>0.21</v>
      </c>
      <c r="R286" s="185">
        <f>Q286*H286</f>
        <v>0.67200000000000004</v>
      </c>
      <c r="S286" s="185">
        <v>0</v>
      </c>
      <c r="T286" s="186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87" t="s">
        <v>235</v>
      </c>
      <c r="AT286" s="187" t="s">
        <v>252</v>
      </c>
      <c r="AU286" s="187" t="s">
        <v>84</v>
      </c>
      <c r="AY286" s="19" t="s">
        <v>128</v>
      </c>
      <c r="BE286" s="188">
        <f>IF(N286="základní",J286,0)</f>
        <v>0</v>
      </c>
      <c r="BF286" s="188">
        <f>IF(N286="snížená",J286,0)</f>
        <v>0</v>
      </c>
      <c r="BG286" s="188">
        <f>IF(N286="zákl. přenesená",J286,0)</f>
        <v>0</v>
      </c>
      <c r="BH286" s="188">
        <f>IF(N286="sníž. přenesená",J286,0)</f>
        <v>0</v>
      </c>
      <c r="BI286" s="188">
        <f>IF(N286="nulová",J286,0)</f>
        <v>0</v>
      </c>
      <c r="BJ286" s="19" t="s">
        <v>82</v>
      </c>
      <c r="BK286" s="188">
        <f>ROUND(I286*H286,2)</f>
        <v>0</v>
      </c>
      <c r="BL286" s="19" t="s">
        <v>134</v>
      </c>
      <c r="BM286" s="187" t="s">
        <v>866</v>
      </c>
    </row>
    <row r="287" spans="1:65" s="2" customFormat="1" ht="19.5">
      <c r="A287" s="36"/>
      <c r="B287" s="37"/>
      <c r="C287" s="38"/>
      <c r="D287" s="194" t="s">
        <v>138</v>
      </c>
      <c r="E287" s="38"/>
      <c r="F287" s="195" t="s">
        <v>139</v>
      </c>
      <c r="G287" s="38"/>
      <c r="H287" s="38"/>
      <c r="I287" s="191"/>
      <c r="J287" s="38"/>
      <c r="K287" s="38"/>
      <c r="L287" s="41"/>
      <c r="M287" s="192"/>
      <c r="N287" s="193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138</v>
      </c>
      <c r="AU287" s="19" t="s">
        <v>84</v>
      </c>
    </row>
    <row r="288" spans="1:65" s="14" customFormat="1" ht="11.25">
      <c r="B288" s="206"/>
      <c r="C288" s="207"/>
      <c r="D288" s="194" t="s">
        <v>140</v>
      </c>
      <c r="E288" s="208" t="s">
        <v>21</v>
      </c>
      <c r="F288" s="209" t="s">
        <v>867</v>
      </c>
      <c r="G288" s="207"/>
      <c r="H288" s="210">
        <v>3.2</v>
      </c>
      <c r="I288" s="211"/>
      <c r="J288" s="207"/>
      <c r="K288" s="207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140</v>
      </c>
      <c r="AU288" s="216" t="s">
        <v>84</v>
      </c>
      <c r="AV288" s="14" t="s">
        <v>84</v>
      </c>
      <c r="AW288" s="14" t="s">
        <v>35</v>
      </c>
      <c r="AX288" s="14" t="s">
        <v>82</v>
      </c>
      <c r="AY288" s="216" t="s">
        <v>128</v>
      </c>
    </row>
    <row r="289" spans="1:65" s="2" customFormat="1" ht="37.9" customHeight="1">
      <c r="A289" s="36"/>
      <c r="B289" s="37"/>
      <c r="C289" s="176" t="s">
        <v>535</v>
      </c>
      <c r="D289" s="176" t="s">
        <v>130</v>
      </c>
      <c r="E289" s="177" t="s">
        <v>868</v>
      </c>
      <c r="F289" s="178" t="s">
        <v>869</v>
      </c>
      <c r="G289" s="179" t="s">
        <v>467</v>
      </c>
      <c r="H289" s="180">
        <v>8</v>
      </c>
      <c r="I289" s="181"/>
      <c r="J289" s="182">
        <f>ROUND(I289*H289,2)</f>
        <v>0</v>
      </c>
      <c r="K289" s="178" t="s">
        <v>133</v>
      </c>
      <c r="L289" s="41"/>
      <c r="M289" s="183" t="s">
        <v>21</v>
      </c>
      <c r="N289" s="184" t="s">
        <v>45</v>
      </c>
      <c r="O289" s="66"/>
      <c r="P289" s="185">
        <f>O289*H289</f>
        <v>0</v>
      </c>
      <c r="Q289" s="185">
        <v>0</v>
      </c>
      <c r="R289" s="185">
        <f>Q289*H289</f>
        <v>0</v>
      </c>
      <c r="S289" s="185">
        <v>0</v>
      </c>
      <c r="T289" s="186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7" t="s">
        <v>134</v>
      </c>
      <c r="AT289" s="187" t="s">
        <v>130</v>
      </c>
      <c r="AU289" s="187" t="s">
        <v>84</v>
      </c>
      <c r="AY289" s="19" t="s">
        <v>128</v>
      </c>
      <c r="BE289" s="188">
        <f>IF(N289="základní",J289,0)</f>
        <v>0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19" t="s">
        <v>82</v>
      </c>
      <c r="BK289" s="188">
        <f>ROUND(I289*H289,2)</f>
        <v>0</v>
      </c>
      <c r="BL289" s="19" t="s">
        <v>134</v>
      </c>
      <c r="BM289" s="187" t="s">
        <v>870</v>
      </c>
    </row>
    <row r="290" spans="1:65" s="2" customFormat="1" ht="11.25">
      <c r="A290" s="36"/>
      <c r="B290" s="37"/>
      <c r="C290" s="38"/>
      <c r="D290" s="189" t="s">
        <v>136</v>
      </c>
      <c r="E290" s="38"/>
      <c r="F290" s="190" t="s">
        <v>871</v>
      </c>
      <c r="G290" s="38"/>
      <c r="H290" s="38"/>
      <c r="I290" s="191"/>
      <c r="J290" s="38"/>
      <c r="K290" s="38"/>
      <c r="L290" s="41"/>
      <c r="M290" s="192"/>
      <c r="N290" s="193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136</v>
      </c>
      <c r="AU290" s="19" t="s">
        <v>84</v>
      </c>
    </row>
    <row r="291" spans="1:65" s="2" customFormat="1" ht="19.5">
      <c r="A291" s="36"/>
      <c r="B291" s="37"/>
      <c r="C291" s="38"/>
      <c r="D291" s="194" t="s">
        <v>138</v>
      </c>
      <c r="E291" s="38"/>
      <c r="F291" s="195" t="s">
        <v>139</v>
      </c>
      <c r="G291" s="38"/>
      <c r="H291" s="38"/>
      <c r="I291" s="191"/>
      <c r="J291" s="38"/>
      <c r="K291" s="38"/>
      <c r="L291" s="41"/>
      <c r="M291" s="192"/>
      <c r="N291" s="193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9" t="s">
        <v>138</v>
      </c>
      <c r="AU291" s="19" t="s">
        <v>84</v>
      </c>
    </row>
    <row r="292" spans="1:65" s="14" customFormat="1" ht="11.25">
      <c r="B292" s="206"/>
      <c r="C292" s="207"/>
      <c r="D292" s="194" t="s">
        <v>140</v>
      </c>
      <c r="E292" s="208" t="s">
        <v>21</v>
      </c>
      <c r="F292" s="209" t="s">
        <v>728</v>
      </c>
      <c r="G292" s="207"/>
      <c r="H292" s="210">
        <v>8</v>
      </c>
      <c r="I292" s="211"/>
      <c r="J292" s="207"/>
      <c r="K292" s="207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140</v>
      </c>
      <c r="AU292" s="216" t="s">
        <v>84</v>
      </c>
      <c r="AV292" s="14" t="s">
        <v>84</v>
      </c>
      <c r="AW292" s="14" t="s">
        <v>35</v>
      </c>
      <c r="AX292" s="14" t="s">
        <v>74</v>
      </c>
      <c r="AY292" s="216" t="s">
        <v>128</v>
      </c>
    </row>
    <row r="293" spans="1:65" s="15" customFormat="1" ht="11.25">
      <c r="B293" s="217"/>
      <c r="C293" s="218"/>
      <c r="D293" s="194" t="s">
        <v>140</v>
      </c>
      <c r="E293" s="219" t="s">
        <v>21</v>
      </c>
      <c r="F293" s="220" t="s">
        <v>146</v>
      </c>
      <c r="G293" s="218"/>
      <c r="H293" s="221">
        <v>8</v>
      </c>
      <c r="I293" s="222"/>
      <c r="J293" s="218"/>
      <c r="K293" s="218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140</v>
      </c>
      <c r="AU293" s="227" t="s">
        <v>84</v>
      </c>
      <c r="AV293" s="15" t="s">
        <v>134</v>
      </c>
      <c r="AW293" s="15" t="s">
        <v>35</v>
      </c>
      <c r="AX293" s="15" t="s">
        <v>82</v>
      </c>
      <c r="AY293" s="227" t="s">
        <v>128</v>
      </c>
    </row>
    <row r="294" spans="1:65" s="2" customFormat="1" ht="24.2" customHeight="1">
      <c r="A294" s="36"/>
      <c r="B294" s="37"/>
      <c r="C294" s="242" t="s">
        <v>543</v>
      </c>
      <c r="D294" s="242" t="s">
        <v>252</v>
      </c>
      <c r="E294" s="243" t="s">
        <v>872</v>
      </c>
      <c r="F294" s="244" t="s">
        <v>873</v>
      </c>
      <c r="G294" s="245" t="s">
        <v>467</v>
      </c>
      <c r="H294" s="246">
        <v>8</v>
      </c>
      <c r="I294" s="247"/>
      <c r="J294" s="248">
        <f>ROUND(I294*H294,2)</f>
        <v>0</v>
      </c>
      <c r="K294" s="244" t="s">
        <v>133</v>
      </c>
      <c r="L294" s="249"/>
      <c r="M294" s="250" t="s">
        <v>21</v>
      </c>
      <c r="N294" s="251" t="s">
        <v>45</v>
      </c>
      <c r="O294" s="66"/>
      <c r="P294" s="185">
        <f>O294*H294</f>
        <v>0</v>
      </c>
      <c r="Q294" s="185">
        <v>7.4999999999999997E-3</v>
      </c>
      <c r="R294" s="185">
        <f>Q294*H294</f>
        <v>0.06</v>
      </c>
      <c r="S294" s="185">
        <v>0</v>
      </c>
      <c r="T294" s="186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7" t="s">
        <v>235</v>
      </c>
      <c r="AT294" s="187" t="s">
        <v>252</v>
      </c>
      <c r="AU294" s="187" t="s">
        <v>84</v>
      </c>
      <c r="AY294" s="19" t="s">
        <v>128</v>
      </c>
      <c r="BE294" s="188">
        <f>IF(N294="základní",J294,0)</f>
        <v>0</v>
      </c>
      <c r="BF294" s="188">
        <f>IF(N294="snížená",J294,0)</f>
        <v>0</v>
      </c>
      <c r="BG294" s="188">
        <f>IF(N294="zákl. přenesená",J294,0)</f>
        <v>0</v>
      </c>
      <c r="BH294" s="188">
        <f>IF(N294="sníž. přenesená",J294,0)</f>
        <v>0</v>
      </c>
      <c r="BI294" s="188">
        <f>IF(N294="nulová",J294,0)</f>
        <v>0</v>
      </c>
      <c r="BJ294" s="19" t="s">
        <v>82</v>
      </c>
      <c r="BK294" s="188">
        <f>ROUND(I294*H294,2)</f>
        <v>0</v>
      </c>
      <c r="BL294" s="19" t="s">
        <v>134</v>
      </c>
      <c r="BM294" s="187" t="s">
        <v>874</v>
      </c>
    </row>
    <row r="295" spans="1:65" s="2" customFormat="1" ht="19.5">
      <c r="A295" s="36"/>
      <c r="B295" s="37"/>
      <c r="C295" s="38"/>
      <c r="D295" s="194" t="s">
        <v>138</v>
      </c>
      <c r="E295" s="38"/>
      <c r="F295" s="195" t="s">
        <v>139</v>
      </c>
      <c r="G295" s="38"/>
      <c r="H295" s="38"/>
      <c r="I295" s="191"/>
      <c r="J295" s="38"/>
      <c r="K295" s="38"/>
      <c r="L295" s="41"/>
      <c r="M295" s="192"/>
      <c r="N295" s="193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138</v>
      </c>
      <c r="AU295" s="19" t="s">
        <v>84</v>
      </c>
    </row>
    <row r="296" spans="1:65" s="13" customFormat="1" ht="22.5">
      <c r="B296" s="196"/>
      <c r="C296" s="197"/>
      <c r="D296" s="194" t="s">
        <v>140</v>
      </c>
      <c r="E296" s="198" t="s">
        <v>21</v>
      </c>
      <c r="F296" s="199" t="s">
        <v>738</v>
      </c>
      <c r="G296" s="197"/>
      <c r="H296" s="198" t="s">
        <v>21</v>
      </c>
      <c r="I296" s="200"/>
      <c r="J296" s="197"/>
      <c r="K296" s="197"/>
      <c r="L296" s="201"/>
      <c r="M296" s="202"/>
      <c r="N296" s="203"/>
      <c r="O296" s="203"/>
      <c r="P296" s="203"/>
      <c r="Q296" s="203"/>
      <c r="R296" s="203"/>
      <c r="S296" s="203"/>
      <c r="T296" s="204"/>
      <c r="AT296" s="205" t="s">
        <v>140</v>
      </c>
      <c r="AU296" s="205" t="s">
        <v>84</v>
      </c>
      <c r="AV296" s="13" t="s">
        <v>82</v>
      </c>
      <c r="AW296" s="13" t="s">
        <v>35</v>
      </c>
      <c r="AX296" s="13" t="s">
        <v>74</v>
      </c>
      <c r="AY296" s="205" t="s">
        <v>128</v>
      </c>
    </row>
    <row r="297" spans="1:65" s="13" customFormat="1" ht="11.25">
      <c r="B297" s="196"/>
      <c r="C297" s="197"/>
      <c r="D297" s="194" t="s">
        <v>140</v>
      </c>
      <c r="E297" s="198" t="s">
        <v>21</v>
      </c>
      <c r="F297" s="199" t="s">
        <v>875</v>
      </c>
      <c r="G297" s="197"/>
      <c r="H297" s="198" t="s">
        <v>21</v>
      </c>
      <c r="I297" s="200"/>
      <c r="J297" s="197"/>
      <c r="K297" s="197"/>
      <c r="L297" s="201"/>
      <c r="M297" s="202"/>
      <c r="N297" s="203"/>
      <c r="O297" s="203"/>
      <c r="P297" s="203"/>
      <c r="Q297" s="203"/>
      <c r="R297" s="203"/>
      <c r="S297" s="203"/>
      <c r="T297" s="204"/>
      <c r="AT297" s="205" t="s">
        <v>140</v>
      </c>
      <c r="AU297" s="205" t="s">
        <v>84</v>
      </c>
      <c r="AV297" s="13" t="s">
        <v>82</v>
      </c>
      <c r="AW297" s="13" t="s">
        <v>35</v>
      </c>
      <c r="AX297" s="13" t="s">
        <v>74</v>
      </c>
      <c r="AY297" s="205" t="s">
        <v>128</v>
      </c>
    </row>
    <row r="298" spans="1:65" s="14" customFormat="1" ht="11.25">
      <c r="B298" s="206"/>
      <c r="C298" s="207"/>
      <c r="D298" s="194" t="s">
        <v>140</v>
      </c>
      <c r="E298" s="208" t="s">
        <v>21</v>
      </c>
      <c r="F298" s="209" t="s">
        <v>876</v>
      </c>
      <c r="G298" s="207"/>
      <c r="H298" s="210">
        <v>8</v>
      </c>
      <c r="I298" s="211"/>
      <c r="J298" s="207"/>
      <c r="K298" s="207"/>
      <c r="L298" s="212"/>
      <c r="M298" s="213"/>
      <c r="N298" s="214"/>
      <c r="O298" s="214"/>
      <c r="P298" s="214"/>
      <c r="Q298" s="214"/>
      <c r="R298" s="214"/>
      <c r="S298" s="214"/>
      <c r="T298" s="215"/>
      <c r="AT298" s="216" t="s">
        <v>140</v>
      </c>
      <c r="AU298" s="216" t="s">
        <v>84</v>
      </c>
      <c r="AV298" s="14" t="s">
        <v>84</v>
      </c>
      <c r="AW298" s="14" t="s">
        <v>35</v>
      </c>
      <c r="AX298" s="14" t="s">
        <v>74</v>
      </c>
      <c r="AY298" s="216" t="s">
        <v>128</v>
      </c>
    </row>
    <row r="299" spans="1:65" s="13" customFormat="1" ht="11.25">
      <c r="B299" s="196"/>
      <c r="C299" s="197"/>
      <c r="D299" s="194" t="s">
        <v>140</v>
      </c>
      <c r="E299" s="198" t="s">
        <v>21</v>
      </c>
      <c r="F299" s="199" t="s">
        <v>877</v>
      </c>
      <c r="G299" s="197"/>
      <c r="H299" s="198" t="s">
        <v>21</v>
      </c>
      <c r="I299" s="200"/>
      <c r="J299" s="197"/>
      <c r="K299" s="197"/>
      <c r="L299" s="201"/>
      <c r="M299" s="202"/>
      <c r="N299" s="203"/>
      <c r="O299" s="203"/>
      <c r="P299" s="203"/>
      <c r="Q299" s="203"/>
      <c r="R299" s="203"/>
      <c r="S299" s="203"/>
      <c r="T299" s="204"/>
      <c r="AT299" s="205" t="s">
        <v>140</v>
      </c>
      <c r="AU299" s="205" t="s">
        <v>84</v>
      </c>
      <c r="AV299" s="13" t="s">
        <v>82</v>
      </c>
      <c r="AW299" s="13" t="s">
        <v>35</v>
      </c>
      <c r="AX299" s="13" t="s">
        <v>74</v>
      </c>
      <c r="AY299" s="205" t="s">
        <v>128</v>
      </c>
    </row>
    <row r="300" spans="1:65" s="14" customFormat="1" ht="11.25">
      <c r="B300" s="206"/>
      <c r="C300" s="207"/>
      <c r="D300" s="194" t="s">
        <v>140</v>
      </c>
      <c r="E300" s="208" t="s">
        <v>21</v>
      </c>
      <c r="F300" s="209" t="s">
        <v>878</v>
      </c>
      <c r="G300" s="207"/>
      <c r="H300" s="210">
        <v>0</v>
      </c>
      <c r="I300" s="211"/>
      <c r="J300" s="207"/>
      <c r="K300" s="207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140</v>
      </c>
      <c r="AU300" s="216" t="s">
        <v>84</v>
      </c>
      <c r="AV300" s="14" t="s">
        <v>84</v>
      </c>
      <c r="AW300" s="14" t="s">
        <v>35</v>
      </c>
      <c r="AX300" s="14" t="s">
        <v>74</v>
      </c>
      <c r="AY300" s="216" t="s">
        <v>128</v>
      </c>
    </row>
    <row r="301" spans="1:65" s="13" customFormat="1" ht="11.25">
      <c r="B301" s="196"/>
      <c r="C301" s="197"/>
      <c r="D301" s="194" t="s">
        <v>140</v>
      </c>
      <c r="E301" s="198" t="s">
        <v>21</v>
      </c>
      <c r="F301" s="199" t="s">
        <v>879</v>
      </c>
      <c r="G301" s="197"/>
      <c r="H301" s="198" t="s">
        <v>21</v>
      </c>
      <c r="I301" s="200"/>
      <c r="J301" s="197"/>
      <c r="K301" s="197"/>
      <c r="L301" s="201"/>
      <c r="M301" s="202"/>
      <c r="N301" s="203"/>
      <c r="O301" s="203"/>
      <c r="P301" s="203"/>
      <c r="Q301" s="203"/>
      <c r="R301" s="203"/>
      <c r="S301" s="203"/>
      <c r="T301" s="204"/>
      <c r="AT301" s="205" t="s">
        <v>140</v>
      </c>
      <c r="AU301" s="205" t="s">
        <v>84</v>
      </c>
      <c r="AV301" s="13" t="s">
        <v>82</v>
      </c>
      <c r="AW301" s="13" t="s">
        <v>35</v>
      </c>
      <c r="AX301" s="13" t="s">
        <v>74</v>
      </c>
      <c r="AY301" s="205" t="s">
        <v>128</v>
      </c>
    </row>
    <row r="302" spans="1:65" s="14" customFormat="1" ht="11.25">
      <c r="B302" s="206"/>
      <c r="C302" s="207"/>
      <c r="D302" s="194" t="s">
        <v>140</v>
      </c>
      <c r="E302" s="208" t="s">
        <v>21</v>
      </c>
      <c r="F302" s="209" t="s">
        <v>878</v>
      </c>
      <c r="G302" s="207"/>
      <c r="H302" s="210">
        <v>0</v>
      </c>
      <c r="I302" s="211"/>
      <c r="J302" s="207"/>
      <c r="K302" s="207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140</v>
      </c>
      <c r="AU302" s="216" t="s">
        <v>84</v>
      </c>
      <c r="AV302" s="14" t="s">
        <v>84</v>
      </c>
      <c r="AW302" s="14" t="s">
        <v>35</v>
      </c>
      <c r="AX302" s="14" t="s">
        <v>74</v>
      </c>
      <c r="AY302" s="216" t="s">
        <v>128</v>
      </c>
    </row>
    <row r="303" spans="1:65" s="15" customFormat="1" ht="11.25">
      <c r="B303" s="217"/>
      <c r="C303" s="218"/>
      <c r="D303" s="194" t="s">
        <v>140</v>
      </c>
      <c r="E303" s="219" t="s">
        <v>728</v>
      </c>
      <c r="F303" s="220" t="s">
        <v>146</v>
      </c>
      <c r="G303" s="218"/>
      <c r="H303" s="221">
        <v>8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140</v>
      </c>
      <c r="AU303" s="227" t="s">
        <v>84</v>
      </c>
      <c r="AV303" s="15" t="s">
        <v>134</v>
      </c>
      <c r="AW303" s="15" t="s">
        <v>35</v>
      </c>
      <c r="AX303" s="15" t="s">
        <v>82</v>
      </c>
      <c r="AY303" s="227" t="s">
        <v>128</v>
      </c>
    </row>
    <row r="304" spans="1:65" s="2" customFormat="1" ht="37.9" customHeight="1">
      <c r="A304" s="36"/>
      <c r="B304" s="37"/>
      <c r="C304" s="176" t="s">
        <v>550</v>
      </c>
      <c r="D304" s="176" t="s">
        <v>130</v>
      </c>
      <c r="E304" s="177" t="s">
        <v>880</v>
      </c>
      <c r="F304" s="178" t="s">
        <v>881</v>
      </c>
      <c r="G304" s="179" t="s">
        <v>467</v>
      </c>
      <c r="H304" s="180">
        <v>3</v>
      </c>
      <c r="I304" s="181"/>
      <c r="J304" s="182">
        <f>ROUND(I304*H304,2)</f>
        <v>0</v>
      </c>
      <c r="K304" s="178" t="s">
        <v>133</v>
      </c>
      <c r="L304" s="41"/>
      <c r="M304" s="183" t="s">
        <v>21</v>
      </c>
      <c r="N304" s="184" t="s">
        <v>45</v>
      </c>
      <c r="O304" s="66"/>
      <c r="P304" s="185">
        <f>O304*H304</f>
        <v>0</v>
      </c>
      <c r="Q304" s="185">
        <v>0</v>
      </c>
      <c r="R304" s="185">
        <f>Q304*H304</f>
        <v>0</v>
      </c>
      <c r="S304" s="185">
        <v>0</v>
      </c>
      <c r="T304" s="186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7" t="s">
        <v>134</v>
      </c>
      <c r="AT304" s="187" t="s">
        <v>130</v>
      </c>
      <c r="AU304" s="187" t="s">
        <v>84</v>
      </c>
      <c r="AY304" s="19" t="s">
        <v>128</v>
      </c>
      <c r="BE304" s="188">
        <f>IF(N304="základní",J304,0)</f>
        <v>0</v>
      </c>
      <c r="BF304" s="188">
        <f>IF(N304="snížená",J304,0)</f>
        <v>0</v>
      </c>
      <c r="BG304" s="188">
        <f>IF(N304="zákl. přenesená",J304,0)</f>
        <v>0</v>
      </c>
      <c r="BH304" s="188">
        <f>IF(N304="sníž. přenesená",J304,0)</f>
        <v>0</v>
      </c>
      <c r="BI304" s="188">
        <f>IF(N304="nulová",J304,0)</f>
        <v>0</v>
      </c>
      <c r="BJ304" s="19" t="s">
        <v>82</v>
      </c>
      <c r="BK304" s="188">
        <f>ROUND(I304*H304,2)</f>
        <v>0</v>
      </c>
      <c r="BL304" s="19" t="s">
        <v>134</v>
      </c>
      <c r="BM304" s="187" t="s">
        <v>882</v>
      </c>
    </row>
    <row r="305" spans="1:65" s="2" customFormat="1" ht="11.25">
      <c r="A305" s="36"/>
      <c r="B305" s="37"/>
      <c r="C305" s="38"/>
      <c r="D305" s="189" t="s">
        <v>136</v>
      </c>
      <c r="E305" s="38"/>
      <c r="F305" s="190" t="s">
        <v>883</v>
      </c>
      <c r="G305" s="38"/>
      <c r="H305" s="38"/>
      <c r="I305" s="191"/>
      <c r="J305" s="38"/>
      <c r="K305" s="38"/>
      <c r="L305" s="41"/>
      <c r="M305" s="192"/>
      <c r="N305" s="193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136</v>
      </c>
      <c r="AU305" s="19" t="s">
        <v>84</v>
      </c>
    </row>
    <row r="306" spans="1:65" s="2" customFormat="1" ht="19.5">
      <c r="A306" s="36"/>
      <c r="B306" s="37"/>
      <c r="C306" s="38"/>
      <c r="D306" s="194" t="s">
        <v>138</v>
      </c>
      <c r="E306" s="38"/>
      <c r="F306" s="195" t="s">
        <v>139</v>
      </c>
      <c r="G306" s="38"/>
      <c r="H306" s="38"/>
      <c r="I306" s="191"/>
      <c r="J306" s="38"/>
      <c r="K306" s="38"/>
      <c r="L306" s="41"/>
      <c r="M306" s="192"/>
      <c r="N306" s="193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138</v>
      </c>
      <c r="AU306" s="19" t="s">
        <v>84</v>
      </c>
    </row>
    <row r="307" spans="1:65" s="14" customFormat="1" ht="11.25">
      <c r="B307" s="206"/>
      <c r="C307" s="207"/>
      <c r="D307" s="194" t="s">
        <v>140</v>
      </c>
      <c r="E307" s="208" t="s">
        <v>21</v>
      </c>
      <c r="F307" s="209" t="s">
        <v>718</v>
      </c>
      <c r="G307" s="207"/>
      <c r="H307" s="210">
        <v>3</v>
      </c>
      <c r="I307" s="211"/>
      <c r="J307" s="207"/>
      <c r="K307" s="207"/>
      <c r="L307" s="212"/>
      <c r="M307" s="213"/>
      <c r="N307" s="214"/>
      <c r="O307" s="214"/>
      <c r="P307" s="214"/>
      <c r="Q307" s="214"/>
      <c r="R307" s="214"/>
      <c r="S307" s="214"/>
      <c r="T307" s="215"/>
      <c r="AT307" s="216" t="s">
        <v>140</v>
      </c>
      <c r="AU307" s="216" t="s">
        <v>84</v>
      </c>
      <c r="AV307" s="14" t="s">
        <v>84</v>
      </c>
      <c r="AW307" s="14" t="s">
        <v>35</v>
      </c>
      <c r="AX307" s="14" t="s">
        <v>74</v>
      </c>
      <c r="AY307" s="216" t="s">
        <v>128</v>
      </c>
    </row>
    <row r="308" spans="1:65" s="15" customFormat="1" ht="11.25">
      <c r="B308" s="217"/>
      <c r="C308" s="218"/>
      <c r="D308" s="194" t="s">
        <v>140</v>
      </c>
      <c r="E308" s="219" t="s">
        <v>21</v>
      </c>
      <c r="F308" s="220" t="s">
        <v>146</v>
      </c>
      <c r="G308" s="218"/>
      <c r="H308" s="221">
        <v>3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140</v>
      </c>
      <c r="AU308" s="227" t="s">
        <v>84</v>
      </c>
      <c r="AV308" s="15" t="s">
        <v>134</v>
      </c>
      <c r="AW308" s="15" t="s">
        <v>35</v>
      </c>
      <c r="AX308" s="15" t="s">
        <v>82</v>
      </c>
      <c r="AY308" s="227" t="s">
        <v>128</v>
      </c>
    </row>
    <row r="309" spans="1:65" s="2" customFormat="1" ht="21.75" customHeight="1">
      <c r="A309" s="36"/>
      <c r="B309" s="37"/>
      <c r="C309" s="242" t="s">
        <v>559</v>
      </c>
      <c r="D309" s="242" t="s">
        <v>252</v>
      </c>
      <c r="E309" s="243" t="s">
        <v>884</v>
      </c>
      <c r="F309" s="244" t="s">
        <v>885</v>
      </c>
      <c r="G309" s="245" t="s">
        <v>467</v>
      </c>
      <c r="H309" s="246">
        <v>3</v>
      </c>
      <c r="I309" s="247"/>
      <c r="J309" s="248">
        <f>ROUND(I309*H309,2)</f>
        <v>0</v>
      </c>
      <c r="K309" s="244" t="s">
        <v>133</v>
      </c>
      <c r="L309" s="249"/>
      <c r="M309" s="250" t="s">
        <v>21</v>
      </c>
      <c r="N309" s="251" t="s">
        <v>45</v>
      </c>
      <c r="O309" s="66"/>
      <c r="P309" s="185">
        <f>O309*H309</f>
        <v>0</v>
      </c>
      <c r="Q309" s="185">
        <v>1.7999999999999999E-2</v>
      </c>
      <c r="R309" s="185">
        <f>Q309*H309</f>
        <v>5.3999999999999992E-2</v>
      </c>
      <c r="S309" s="185">
        <v>0</v>
      </c>
      <c r="T309" s="186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87" t="s">
        <v>235</v>
      </c>
      <c r="AT309" s="187" t="s">
        <v>252</v>
      </c>
      <c r="AU309" s="187" t="s">
        <v>84</v>
      </c>
      <c r="AY309" s="19" t="s">
        <v>128</v>
      </c>
      <c r="BE309" s="188">
        <f>IF(N309="základní",J309,0)</f>
        <v>0</v>
      </c>
      <c r="BF309" s="188">
        <f>IF(N309="snížená",J309,0)</f>
        <v>0</v>
      </c>
      <c r="BG309" s="188">
        <f>IF(N309="zákl. přenesená",J309,0)</f>
        <v>0</v>
      </c>
      <c r="BH309" s="188">
        <f>IF(N309="sníž. přenesená",J309,0)</f>
        <v>0</v>
      </c>
      <c r="BI309" s="188">
        <f>IF(N309="nulová",J309,0)</f>
        <v>0</v>
      </c>
      <c r="BJ309" s="19" t="s">
        <v>82</v>
      </c>
      <c r="BK309" s="188">
        <f>ROUND(I309*H309,2)</f>
        <v>0</v>
      </c>
      <c r="BL309" s="19" t="s">
        <v>134</v>
      </c>
      <c r="BM309" s="187" t="s">
        <v>886</v>
      </c>
    </row>
    <row r="310" spans="1:65" s="2" customFormat="1" ht="19.5">
      <c r="A310" s="36"/>
      <c r="B310" s="37"/>
      <c r="C310" s="38"/>
      <c r="D310" s="194" t="s">
        <v>138</v>
      </c>
      <c r="E310" s="38"/>
      <c r="F310" s="195" t="s">
        <v>139</v>
      </c>
      <c r="G310" s="38"/>
      <c r="H310" s="38"/>
      <c r="I310" s="191"/>
      <c r="J310" s="38"/>
      <c r="K310" s="38"/>
      <c r="L310" s="41"/>
      <c r="M310" s="192"/>
      <c r="N310" s="193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138</v>
      </c>
      <c r="AU310" s="19" t="s">
        <v>84</v>
      </c>
    </row>
    <row r="311" spans="1:65" s="13" customFormat="1" ht="22.5">
      <c r="B311" s="196"/>
      <c r="C311" s="197"/>
      <c r="D311" s="194" t="s">
        <v>140</v>
      </c>
      <c r="E311" s="198" t="s">
        <v>21</v>
      </c>
      <c r="F311" s="199" t="s">
        <v>738</v>
      </c>
      <c r="G311" s="197"/>
      <c r="H311" s="198" t="s">
        <v>21</v>
      </c>
      <c r="I311" s="200"/>
      <c r="J311" s="197"/>
      <c r="K311" s="197"/>
      <c r="L311" s="201"/>
      <c r="M311" s="202"/>
      <c r="N311" s="203"/>
      <c r="O311" s="203"/>
      <c r="P311" s="203"/>
      <c r="Q311" s="203"/>
      <c r="R311" s="203"/>
      <c r="S311" s="203"/>
      <c r="T311" s="204"/>
      <c r="AT311" s="205" t="s">
        <v>140</v>
      </c>
      <c r="AU311" s="205" t="s">
        <v>84</v>
      </c>
      <c r="AV311" s="13" t="s">
        <v>82</v>
      </c>
      <c r="AW311" s="13" t="s">
        <v>35</v>
      </c>
      <c r="AX311" s="13" t="s">
        <v>74</v>
      </c>
      <c r="AY311" s="205" t="s">
        <v>128</v>
      </c>
    </row>
    <row r="312" spans="1:65" s="13" customFormat="1" ht="11.25">
      <c r="B312" s="196"/>
      <c r="C312" s="197"/>
      <c r="D312" s="194" t="s">
        <v>140</v>
      </c>
      <c r="E312" s="198" t="s">
        <v>21</v>
      </c>
      <c r="F312" s="199" t="s">
        <v>875</v>
      </c>
      <c r="G312" s="197"/>
      <c r="H312" s="198" t="s">
        <v>21</v>
      </c>
      <c r="I312" s="200"/>
      <c r="J312" s="197"/>
      <c r="K312" s="197"/>
      <c r="L312" s="201"/>
      <c r="M312" s="202"/>
      <c r="N312" s="203"/>
      <c r="O312" s="203"/>
      <c r="P312" s="203"/>
      <c r="Q312" s="203"/>
      <c r="R312" s="203"/>
      <c r="S312" s="203"/>
      <c r="T312" s="204"/>
      <c r="AT312" s="205" t="s">
        <v>140</v>
      </c>
      <c r="AU312" s="205" t="s">
        <v>84</v>
      </c>
      <c r="AV312" s="13" t="s">
        <v>82</v>
      </c>
      <c r="AW312" s="13" t="s">
        <v>35</v>
      </c>
      <c r="AX312" s="13" t="s">
        <v>74</v>
      </c>
      <c r="AY312" s="205" t="s">
        <v>128</v>
      </c>
    </row>
    <row r="313" spans="1:65" s="14" customFormat="1" ht="11.25">
      <c r="B313" s="206"/>
      <c r="C313" s="207"/>
      <c r="D313" s="194" t="s">
        <v>140</v>
      </c>
      <c r="E313" s="208" t="s">
        <v>21</v>
      </c>
      <c r="F313" s="209" t="s">
        <v>887</v>
      </c>
      <c r="G313" s="207"/>
      <c r="H313" s="210">
        <v>3</v>
      </c>
      <c r="I313" s="211"/>
      <c r="J313" s="207"/>
      <c r="K313" s="207"/>
      <c r="L313" s="212"/>
      <c r="M313" s="213"/>
      <c r="N313" s="214"/>
      <c r="O313" s="214"/>
      <c r="P313" s="214"/>
      <c r="Q313" s="214"/>
      <c r="R313" s="214"/>
      <c r="S313" s="214"/>
      <c r="T313" s="215"/>
      <c r="AT313" s="216" t="s">
        <v>140</v>
      </c>
      <c r="AU313" s="216" t="s">
        <v>84</v>
      </c>
      <c r="AV313" s="14" t="s">
        <v>84</v>
      </c>
      <c r="AW313" s="14" t="s">
        <v>35</v>
      </c>
      <c r="AX313" s="14" t="s">
        <v>74</v>
      </c>
      <c r="AY313" s="216" t="s">
        <v>128</v>
      </c>
    </row>
    <row r="314" spans="1:65" s="13" customFormat="1" ht="11.25">
      <c r="B314" s="196"/>
      <c r="C314" s="197"/>
      <c r="D314" s="194" t="s">
        <v>140</v>
      </c>
      <c r="E314" s="198" t="s">
        <v>21</v>
      </c>
      <c r="F314" s="199" t="s">
        <v>877</v>
      </c>
      <c r="G314" s="197"/>
      <c r="H314" s="198" t="s">
        <v>21</v>
      </c>
      <c r="I314" s="200"/>
      <c r="J314" s="197"/>
      <c r="K314" s="197"/>
      <c r="L314" s="201"/>
      <c r="M314" s="202"/>
      <c r="N314" s="203"/>
      <c r="O314" s="203"/>
      <c r="P314" s="203"/>
      <c r="Q314" s="203"/>
      <c r="R314" s="203"/>
      <c r="S314" s="203"/>
      <c r="T314" s="204"/>
      <c r="AT314" s="205" t="s">
        <v>140</v>
      </c>
      <c r="AU314" s="205" t="s">
        <v>84</v>
      </c>
      <c r="AV314" s="13" t="s">
        <v>82</v>
      </c>
      <c r="AW314" s="13" t="s">
        <v>35</v>
      </c>
      <c r="AX314" s="13" t="s">
        <v>74</v>
      </c>
      <c r="AY314" s="205" t="s">
        <v>128</v>
      </c>
    </row>
    <row r="315" spans="1:65" s="14" customFormat="1" ht="11.25">
      <c r="B315" s="206"/>
      <c r="C315" s="207"/>
      <c r="D315" s="194" t="s">
        <v>140</v>
      </c>
      <c r="E315" s="208" t="s">
        <v>21</v>
      </c>
      <c r="F315" s="209" t="s">
        <v>878</v>
      </c>
      <c r="G315" s="207"/>
      <c r="H315" s="210">
        <v>0</v>
      </c>
      <c r="I315" s="211"/>
      <c r="J315" s="207"/>
      <c r="K315" s="207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140</v>
      </c>
      <c r="AU315" s="216" t="s">
        <v>84</v>
      </c>
      <c r="AV315" s="14" t="s">
        <v>84</v>
      </c>
      <c r="AW315" s="14" t="s">
        <v>35</v>
      </c>
      <c r="AX315" s="14" t="s">
        <v>74</v>
      </c>
      <c r="AY315" s="216" t="s">
        <v>128</v>
      </c>
    </row>
    <row r="316" spans="1:65" s="13" customFormat="1" ht="11.25">
      <c r="B316" s="196"/>
      <c r="C316" s="197"/>
      <c r="D316" s="194" t="s">
        <v>140</v>
      </c>
      <c r="E316" s="198" t="s">
        <v>21</v>
      </c>
      <c r="F316" s="199" t="s">
        <v>879</v>
      </c>
      <c r="G316" s="197"/>
      <c r="H316" s="198" t="s">
        <v>21</v>
      </c>
      <c r="I316" s="200"/>
      <c r="J316" s="197"/>
      <c r="K316" s="197"/>
      <c r="L316" s="201"/>
      <c r="M316" s="202"/>
      <c r="N316" s="203"/>
      <c r="O316" s="203"/>
      <c r="P316" s="203"/>
      <c r="Q316" s="203"/>
      <c r="R316" s="203"/>
      <c r="S316" s="203"/>
      <c r="T316" s="204"/>
      <c r="AT316" s="205" t="s">
        <v>140</v>
      </c>
      <c r="AU316" s="205" t="s">
        <v>84</v>
      </c>
      <c r="AV316" s="13" t="s">
        <v>82</v>
      </c>
      <c r="AW316" s="13" t="s">
        <v>35</v>
      </c>
      <c r="AX316" s="13" t="s">
        <v>74</v>
      </c>
      <c r="AY316" s="205" t="s">
        <v>128</v>
      </c>
    </row>
    <row r="317" spans="1:65" s="14" customFormat="1" ht="11.25">
      <c r="B317" s="206"/>
      <c r="C317" s="207"/>
      <c r="D317" s="194" t="s">
        <v>140</v>
      </c>
      <c r="E317" s="208" t="s">
        <v>21</v>
      </c>
      <c r="F317" s="209" t="s">
        <v>878</v>
      </c>
      <c r="G317" s="207"/>
      <c r="H317" s="210">
        <v>0</v>
      </c>
      <c r="I317" s="211"/>
      <c r="J317" s="207"/>
      <c r="K317" s="207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140</v>
      </c>
      <c r="AU317" s="216" t="s">
        <v>84</v>
      </c>
      <c r="AV317" s="14" t="s">
        <v>84</v>
      </c>
      <c r="AW317" s="14" t="s">
        <v>35</v>
      </c>
      <c r="AX317" s="14" t="s">
        <v>74</v>
      </c>
      <c r="AY317" s="216" t="s">
        <v>128</v>
      </c>
    </row>
    <row r="318" spans="1:65" s="15" customFormat="1" ht="11.25">
      <c r="B318" s="217"/>
      <c r="C318" s="218"/>
      <c r="D318" s="194" t="s">
        <v>140</v>
      </c>
      <c r="E318" s="219" t="s">
        <v>718</v>
      </c>
      <c r="F318" s="220" t="s">
        <v>146</v>
      </c>
      <c r="G318" s="218"/>
      <c r="H318" s="221">
        <v>3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140</v>
      </c>
      <c r="AU318" s="227" t="s">
        <v>84</v>
      </c>
      <c r="AV318" s="15" t="s">
        <v>134</v>
      </c>
      <c r="AW318" s="15" t="s">
        <v>35</v>
      </c>
      <c r="AX318" s="15" t="s">
        <v>82</v>
      </c>
      <c r="AY318" s="227" t="s">
        <v>128</v>
      </c>
    </row>
    <row r="319" spans="1:65" s="2" customFormat="1" ht="37.9" customHeight="1">
      <c r="A319" s="36"/>
      <c r="B319" s="37"/>
      <c r="C319" s="176" t="s">
        <v>568</v>
      </c>
      <c r="D319" s="176" t="s">
        <v>130</v>
      </c>
      <c r="E319" s="177" t="s">
        <v>888</v>
      </c>
      <c r="F319" s="178" t="s">
        <v>889</v>
      </c>
      <c r="G319" s="179" t="s">
        <v>467</v>
      </c>
      <c r="H319" s="180">
        <v>13</v>
      </c>
      <c r="I319" s="181"/>
      <c r="J319" s="182">
        <f>ROUND(I319*H319,2)</f>
        <v>0</v>
      </c>
      <c r="K319" s="178" t="s">
        <v>133</v>
      </c>
      <c r="L319" s="41"/>
      <c r="M319" s="183" t="s">
        <v>21</v>
      </c>
      <c r="N319" s="184" t="s">
        <v>45</v>
      </c>
      <c r="O319" s="66"/>
      <c r="P319" s="185">
        <f>O319*H319</f>
        <v>0</v>
      </c>
      <c r="Q319" s="185">
        <v>0</v>
      </c>
      <c r="R319" s="185">
        <f>Q319*H319</f>
        <v>0</v>
      </c>
      <c r="S319" s="185">
        <v>0</v>
      </c>
      <c r="T319" s="186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87" t="s">
        <v>134</v>
      </c>
      <c r="AT319" s="187" t="s">
        <v>130</v>
      </c>
      <c r="AU319" s="187" t="s">
        <v>84</v>
      </c>
      <c r="AY319" s="19" t="s">
        <v>128</v>
      </c>
      <c r="BE319" s="188">
        <f>IF(N319="základní",J319,0)</f>
        <v>0</v>
      </c>
      <c r="BF319" s="188">
        <f>IF(N319="snížená",J319,0)</f>
        <v>0</v>
      </c>
      <c r="BG319" s="188">
        <f>IF(N319="zákl. přenesená",J319,0)</f>
        <v>0</v>
      </c>
      <c r="BH319" s="188">
        <f>IF(N319="sníž. přenesená",J319,0)</f>
        <v>0</v>
      </c>
      <c r="BI319" s="188">
        <f>IF(N319="nulová",J319,0)</f>
        <v>0</v>
      </c>
      <c r="BJ319" s="19" t="s">
        <v>82</v>
      </c>
      <c r="BK319" s="188">
        <f>ROUND(I319*H319,2)</f>
        <v>0</v>
      </c>
      <c r="BL319" s="19" t="s">
        <v>134</v>
      </c>
      <c r="BM319" s="187" t="s">
        <v>890</v>
      </c>
    </row>
    <row r="320" spans="1:65" s="2" customFormat="1" ht="11.25">
      <c r="A320" s="36"/>
      <c r="B320" s="37"/>
      <c r="C320" s="38"/>
      <c r="D320" s="189" t="s">
        <v>136</v>
      </c>
      <c r="E320" s="38"/>
      <c r="F320" s="190" t="s">
        <v>891</v>
      </c>
      <c r="G320" s="38"/>
      <c r="H320" s="38"/>
      <c r="I320" s="191"/>
      <c r="J320" s="38"/>
      <c r="K320" s="38"/>
      <c r="L320" s="41"/>
      <c r="M320" s="192"/>
      <c r="N320" s="193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136</v>
      </c>
      <c r="AU320" s="19" t="s">
        <v>84</v>
      </c>
    </row>
    <row r="321" spans="1:65" s="2" customFormat="1" ht="19.5">
      <c r="A321" s="36"/>
      <c r="B321" s="37"/>
      <c r="C321" s="38"/>
      <c r="D321" s="194" t="s">
        <v>138</v>
      </c>
      <c r="E321" s="38"/>
      <c r="F321" s="195" t="s">
        <v>139</v>
      </c>
      <c r="G321" s="38"/>
      <c r="H321" s="38"/>
      <c r="I321" s="191"/>
      <c r="J321" s="38"/>
      <c r="K321" s="38"/>
      <c r="L321" s="41"/>
      <c r="M321" s="192"/>
      <c r="N321" s="193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138</v>
      </c>
      <c r="AU321" s="19" t="s">
        <v>84</v>
      </c>
    </row>
    <row r="322" spans="1:65" s="14" customFormat="1" ht="11.25">
      <c r="B322" s="206"/>
      <c r="C322" s="207"/>
      <c r="D322" s="194" t="s">
        <v>140</v>
      </c>
      <c r="E322" s="208" t="s">
        <v>21</v>
      </c>
      <c r="F322" s="209" t="s">
        <v>720</v>
      </c>
      <c r="G322" s="207"/>
      <c r="H322" s="210">
        <v>2</v>
      </c>
      <c r="I322" s="211"/>
      <c r="J322" s="207"/>
      <c r="K322" s="207"/>
      <c r="L322" s="212"/>
      <c r="M322" s="213"/>
      <c r="N322" s="214"/>
      <c r="O322" s="214"/>
      <c r="P322" s="214"/>
      <c r="Q322" s="214"/>
      <c r="R322" s="214"/>
      <c r="S322" s="214"/>
      <c r="T322" s="215"/>
      <c r="AT322" s="216" t="s">
        <v>140</v>
      </c>
      <c r="AU322" s="216" t="s">
        <v>84</v>
      </c>
      <c r="AV322" s="14" t="s">
        <v>84</v>
      </c>
      <c r="AW322" s="14" t="s">
        <v>35</v>
      </c>
      <c r="AX322" s="14" t="s">
        <v>74</v>
      </c>
      <c r="AY322" s="216" t="s">
        <v>128</v>
      </c>
    </row>
    <row r="323" spans="1:65" s="14" customFormat="1" ht="11.25">
      <c r="B323" s="206"/>
      <c r="C323" s="207"/>
      <c r="D323" s="194" t="s">
        <v>140</v>
      </c>
      <c r="E323" s="208" t="s">
        <v>21</v>
      </c>
      <c r="F323" s="209" t="s">
        <v>722</v>
      </c>
      <c r="G323" s="207"/>
      <c r="H323" s="210">
        <v>2</v>
      </c>
      <c r="I323" s="211"/>
      <c r="J323" s="207"/>
      <c r="K323" s="207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140</v>
      </c>
      <c r="AU323" s="216" t="s">
        <v>84</v>
      </c>
      <c r="AV323" s="14" t="s">
        <v>84</v>
      </c>
      <c r="AW323" s="14" t="s">
        <v>35</v>
      </c>
      <c r="AX323" s="14" t="s">
        <v>74</v>
      </c>
      <c r="AY323" s="216" t="s">
        <v>128</v>
      </c>
    </row>
    <row r="324" spans="1:65" s="14" customFormat="1" ht="11.25">
      <c r="B324" s="206"/>
      <c r="C324" s="207"/>
      <c r="D324" s="194" t="s">
        <v>140</v>
      </c>
      <c r="E324" s="208" t="s">
        <v>21</v>
      </c>
      <c r="F324" s="209" t="s">
        <v>724</v>
      </c>
      <c r="G324" s="207"/>
      <c r="H324" s="210">
        <v>1</v>
      </c>
      <c r="I324" s="211"/>
      <c r="J324" s="207"/>
      <c r="K324" s="207"/>
      <c r="L324" s="212"/>
      <c r="M324" s="213"/>
      <c r="N324" s="214"/>
      <c r="O324" s="214"/>
      <c r="P324" s="214"/>
      <c r="Q324" s="214"/>
      <c r="R324" s="214"/>
      <c r="S324" s="214"/>
      <c r="T324" s="215"/>
      <c r="AT324" s="216" t="s">
        <v>140</v>
      </c>
      <c r="AU324" s="216" t="s">
        <v>84</v>
      </c>
      <c r="AV324" s="14" t="s">
        <v>84</v>
      </c>
      <c r="AW324" s="14" t="s">
        <v>35</v>
      </c>
      <c r="AX324" s="14" t="s">
        <v>74</v>
      </c>
      <c r="AY324" s="216" t="s">
        <v>128</v>
      </c>
    </row>
    <row r="325" spans="1:65" s="14" customFormat="1" ht="11.25">
      <c r="B325" s="206"/>
      <c r="C325" s="207"/>
      <c r="D325" s="194" t="s">
        <v>140</v>
      </c>
      <c r="E325" s="208" t="s">
        <v>21</v>
      </c>
      <c r="F325" s="209" t="s">
        <v>726</v>
      </c>
      <c r="G325" s="207"/>
      <c r="H325" s="210">
        <v>8</v>
      </c>
      <c r="I325" s="211"/>
      <c r="J325" s="207"/>
      <c r="K325" s="207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140</v>
      </c>
      <c r="AU325" s="216" t="s">
        <v>84</v>
      </c>
      <c r="AV325" s="14" t="s">
        <v>84</v>
      </c>
      <c r="AW325" s="14" t="s">
        <v>35</v>
      </c>
      <c r="AX325" s="14" t="s">
        <v>74</v>
      </c>
      <c r="AY325" s="216" t="s">
        <v>128</v>
      </c>
    </row>
    <row r="326" spans="1:65" s="15" customFormat="1" ht="11.25">
      <c r="B326" s="217"/>
      <c r="C326" s="218"/>
      <c r="D326" s="194" t="s">
        <v>140</v>
      </c>
      <c r="E326" s="219" t="s">
        <v>21</v>
      </c>
      <c r="F326" s="220" t="s">
        <v>146</v>
      </c>
      <c r="G326" s="218"/>
      <c r="H326" s="221">
        <v>13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140</v>
      </c>
      <c r="AU326" s="227" t="s">
        <v>84</v>
      </c>
      <c r="AV326" s="15" t="s">
        <v>134</v>
      </c>
      <c r="AW326" s="15" t="s">
        <v>35</v>
      </c>
      <c r="AX326" s="15" t="s">
        <v>82</v>
      </c>
      <c r="AY326" s="227" t="s">
        <v>128</v>
      </c>
    </row>
    <row r="327" spans="1:65" s="2" customFormat="1" ht="24.2" customHeight="1">
      <c r="A327" s="36"/>
      <c r="B327" s="37"/>
      <c r="C327" s="242" t="s">
        <v>573</v>
      </c>
      <c r="D327" s="242" t="s">
        <v>252</v>
      </c>
      <c r="E327" s="243" t="s">
        <v>892</v>
      </c>
      <c r="F327" s="244" t="s">
        <v>893</v>
      </c>
      <c r="G327" s="245" t="s">
        <v>467</v>
      </c>
      <c r="H327" s="246">
        <v>8</v>
      </c>
      <c r="I327" s="247"/>
      <c r="J327" s="248">
        <f>ROUND(I327*H327,2)</f>
        <v>0</v>
      </c>
      <c r="K327" s="244" t="s">
        <v>133</v>
      </c>
      <c r="L327" s="249"/>
      <c r="M327" s="250" t="s">
        <v>21</v>
      </c>
      <c r="N327" s="251" t="s">
        <v>45</v>
      </c>
      <c r="O327" s="66"/>
      <c r="P327" s="185">
        <f>O327*H327</f>
        <v>0</v>
      </c>
      <c r="Q327" s="185">
        <v>0.19</v>
      </c>
      <c r="R327" s="185">
        <f>Q327*H327</f>
        <v>1.52</v>
      </c>
      <c r="S327" s="185">
        <v>0</v>
      </c>
      <c r="T327" s="186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87" t="s">
        <v>235</v>
      </c>
      <c r="AT327" s="187" t="s">
        <v>252</v>
      </c>
      <c r="AU327" s="187" t="s">
        <v>84</v>
      </c>
      <c r="AY327" s="19" t="s">
        <v>128</v>
      </c>
      <c r="BE327" s="188">
        <f>IF(N327="základní",J327,0)</f>
        <v>0</v>
      </c>
      <c r="BF327" s="188">
        <f>IF(N327="snížená",J327,0)</f>
        <v>0</v>
      </c>
      <c r="BG327" s="188">
        <f>IF(N327="zákl. přenesená",J327,0)</f>
        <v>0</v>
      </c>
      <c r="BH327" s="188">
        <f>IF(N327="sníž. přenesená",J327,0)</f>
        <v>0</v>
      </c>
      <c r="BI327" s="188">
        <f>IF(N327="nulová",J327,0)</f>
        <v>0</v>
      </c>
      <c r="BJ327" s="19" t="s">
        <v>82</v>
      </c>
      <c r="BK327" s="188">
        <f>ROUND(I327*H327,2)</f>
        <v>0</v>
      </c>
      <c r="BL327" s="19" t="s">
        <v>134</v>
      </c>
      <c r="BM327" s="187" t="s">
        <v>894</v>
      </c>
    </row>
    <row r="328" spans="1:65" s="2" customFormat="1" ht="19.5">
      <c r="A328" s="36"/>
      <c r="B328" s="37"/>
      <c r="C328" s="38"/>
      <c r="D328" s="194" t="s">
        <v>138</v>
      </c>
      <c r="E328" s="38"/>
      <c r="F328" s="195" t="s">
        <v>139</v>
      </c>
      <c r="G328" s="38"/>
      <c r="H328" s="38"/>
      <c r="I328" s="191"/>
      <c r="J328" s="38"/>
      <c r="K328" s="38"/>
      <c r="L328" s="41"/>
      <c r="M328" s="192"/>
      <c r="N328" s="193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138</v>
      </c>
      <c r="AU328" s="19" t="s">
        <v>84</v>
      </c>
    </row>
    <row r="329" spans="1:65" s="13" customFormat="1" ht="22.5">
      <c r="B329" s="196"/>
      <c r="C329" s="197"/>
      <c r="D329" s="194" t="s">
        <v>140</v>
      </c>
      <c r="E329" s="198" t="s">
        <v>21</v>
      </c>
      <c r="F329" s="199" t="s">
        <v>738</v>
      </c>
      <c r="G329" s="197"/>
      <c r="H329" s="198" t="s">
        <v>21</v>
      </c>
      <c r="I329" s="200"/>
      <c r="J329" s="197"/>
      <c r="K329" s="197"/>
      <c r="L329" s="201"/>
      <c r="M329" s="202"/>
      <c r="N329" s="203"/>
      <c r="O329" s="203"/>
      <c r="P329" s="203"/>
      <c r="Q329" s="203"/>
      <c r="R329" s="203"/>
      <c r="S329" s="203"/>
      <c r="T329" s="204"/>
      <c r="AT329" s="205" t="s">
        <v>140</v>
      </c>
      <c r="AU329" s="205" t="s">
        <v>84</v>
      </c>
      <c r="AV329" s="13" t="s">
        <v>82</v>
      </c>
      <c r="AW329" s="13" t="s">
        <v>35</v>
      </c>
      <c r="AX329" s="13" t="s">
        <v>74</v>
      </c>
      <c r="AY329" s="205" t="s">
        <v>128</v>
      </c>
    </row>
    <row r="330" spans="1:65" s="13" customFormat="1" ht="11.25">
      <c r="B330" s="196"/>
      <c r="C330" s="197"/>
      <c r="D330" s="194" t="s">
        <v>140</v>
      </c>
      <c r="E330" s="198" t="s">
        <v>21</v>
      </c>
      <c r="F330" s="199" t="s">
        <v>875</v>
      </c>
      <c r="G330" s="197"/>
      <c r="H330" s="198" t="s">
        <v>21</v>
      </c>
      <c r="I330" s="200"/>
      <c r="J330" s="197"/>
      <c r="K330" s="197"/>
      <c r="L330" s="201"/>
      <c r="M330" s="202"/>
      <c r="N330" s="203"/>
      <c r="O330" s="203"/>
      <c r="P330" s="203"/>
      <c r="Q330" s="203"/>
      <c r="R330" s="203"/>
      <c r="S330" s="203"/>
      <c r="T330" s="204"/>
      <c r="AT330" s="205" t="s">
        <v>140</v>
      </c>
      <c r="AU330" s="205" t="s">
        <v>84</v>
      </c>
      <c r="AV330" s="13" t="s">
        <v>82</v>
      </c>
      <c r="AW330" s="13" t="s">
        <v>35</v>
      </c>
      <c r="AX330" s="13" t="s">
        <v>74</v>
      </c>
      <c r="AY330" s="205" t="s">
        <v>128</v>
      </c>
    </row>
    <row r="331" spans="1:65" s="14" customFormat="1" ht="11.25">
      <c r="B331" s="206"/>
      <c r="C331" s="207"/>
      <c r="D331" s="194" t="s">
        <v>140</v>
      </c>
      <c r="E331" s="208" t="s">
        <v>21</v>
      </c>
      <c r="F331" s="209" t="s">
        <v>878</v>
      </c>
      <c r="G331" s="207"/>
      <c r="H331" s="210">
        <v>0</v>
      </c>
      <c r="I331" s="211"/>
      <c r="J331" s="207"/>
      <c r="K331" s="207"/>
      <c r="L331" s="212"/>
      <c r="M331" s="213"/>
      <c r="N331" s="214"/>
      <c r="O331" s="214"/>
      <c r="P331" s="214"/>
      <c r="Q331" s="214"/>
      <c r="R331" s="214"/>
      <c r="S331" s="214"/>
      <c r="T331" s="215"/>
      <c r="AT331" s="216" t="s">
        <v>140</v>
      </c>
      <c r="AU331" s="216" t="s">
        <v>84</v>
      </c>
      <c r="AV331" s="14" t="s">
        <v>84</v>
      </c>
      <c r="AW331" s="14" t="s">
        <v>35</v>
      </c>
      <c r="AX331" s="14" t="s">
        <v>74</v>
      </c>
      <c r="AY331" s="216" t="s">
        <v>128</v>
      </c>
    </row>
    <row r="332" spans="1:65" s="13" customFormat="1" ht="11.25">
      <c r="B332" s="196"/>
      <c r="C332" s="197"/>
      <c r="D332" s="194" t="s">
        <v>140</v>
      </c>
      <c r="E332" s="198" t="s">
        <v>21</v>
      </c>
      <c r="F332" s="199" t="s">
        <v>877</v>
      </c>
      <c r="G332" s="197"/>
      <c r="H332" s="198" t="s">
        <v>21</v>
      </c>
      <c r="I332" s="200"/>
      <c r="J332" s="197"/>
      <c r="K332" s="197"/>
      <c r="L332" s="201"/>
      <c r="M332" s="202"/>
      <c r="N332" s="203"/>
      <c r="O332" s="203"/>
      <c r="P332" s="203"/>
      <c r="Q332" s="203"/>
      <c r="R332" s="203"/>
      <c r="S332" s="203"/>
      <c r="T332" s="204"/>
      <c r="AT332" s="205" t="s">
        <v>140</v>
      </c>
      <c r="AU332" s="205" t="s">
        <v>84</v>
      </c>
      <c r="AV332" s="13" t="s">
        <v>82</v>
      </c>
      <c r="AW332" s="13" t="s">
        <v>35</v>
      </c>
      <c r="AX332" s="13" t="s">
        <v>74</v>
      </c>
      <c r="AY332" s="205" t="s">
        <v>128</v>
      </c>
    </row>
    <row r="333" spans="1:65" s="14" customFormat="1" ht="11.25">
      <c r="B333" s="206"/>
      <c r="C333" s="207"/>
      <c r="D333" s="194" t="s">
        <v>140</v>
      </c>
      <c r="E333" s="208" t="s">
        <v>21</v>
      </c>
      <c r="F333" s="209" t="s">
        <v>895</v>
      </c>
      <c r="G333" s="207"/>
      <c r="H333" s="210">
        <v>5</v>
      </c>
      <c r="I333" s="211"/>
      <c r="J333" s="207"/>
      <c r="K333" s="207"/>
      <c r="L333" s="212"/>
      <c r="M333" s="213"/>
      <c r="N333" s="214"/>
      <c r="O333" s="214"/>
      <c r="P333" s="214"/>
      <c r="Q333" s="214"/>
      <c r="R333" s="214"/>
      <c r="S333" s="214"/>
      <c r="T333" s="215"/>
      <c r="AT333" s="216" t="s">
        <v>140</v>
      </c>
      <c r="AU333" s="216" t="s">
        <v>84</v>
      </c>
      <c r="AV333" s="14" t="s">
        <v>84</v>
      </c>
      <c r="AW333" s="14" t="s">
        <v>35</v>
      </c>
      <c r="AX333" s="14" t="s">
        <v>74</v>
      </c>
      <c r="AY333" s="216" t="s">
        <v>128</v>
      </c>
    </row>
    <row r="334" spans="1:65" s="13" customFormat="1" ht="11.25">
      <c r="B334" s="196"/>
      <c r="C334" s="197"/>
      <c r="D334" s="194" t="s">
        <v>140</v>
      </c>
      <c r="E334" s="198" t="s">
        <v>21</v>
      </c>
      <c r="F334" s="199" t="s">
        <v>879</v>
      </c>
      <c r="G334" s="197"/>
      <c r="H334" s="198" t="s">
        <v>21</v>
      </c>
      <c r="I334" s="200"/>
      <c r="J334" s="197"/>
      <c r="K334" s="197"/>
      <c r="L334" s="201"/>
      <c r="M334" s="202"/>
      <c r="N334" s="203"/>
      <c r="O334" s="203"/>
      <c r="P334" s="203"/>
      <c r="Q334" s="203"/>
      <c r="R334" s="203"/>
      <c r="S334" s="203"/>
      <c r="T334" s="204"/>
      <c r="AT334" s="205" t="s">
        <v>140</v>
      </c>
      <c r="AU334" s="205" t="s">
        <v>84</v>
      </c>
      <c r="AV334" s="13" t="s">
        <v>82</v>
      </c>
      <c r="AW334" s="13" t="s">
        <v>35</v>
      </c>
      <c r="AX334" s="13" t="s">
        <v>74</v>
      </c>
      <c r="AY334" s="205" t="s">
        <v>128</v>
      </c>
    </row>
    <row r="335" spans="1:65" s="14" customFormat="1" ht="11.25">
      <c r="B335" s="206"/>
      <c r="C335" s="207"/>
      <c r="D335" s="194" t="s">
        <v>140</v>
      </c>
      <c r="E335" s="208" t="s">
        <v>21</v>
      </c>
      <c r="F335" s="209" t="s">
        <v>887</v>
      </c>
      <c r="G335" s="207"/>
      <c r="H335" s="210">
        <v>3</v>
      </c>
      <c r="I335" s="211"/>
      <c r="J335" s="207"/>
      <c r="K335" s="207"/>
      <c r="L335" s="212"/>
      <c r="M335" s="213"/>
      <c r="N335" s="214"/>
      <c r="O335" s="214"/>
      <c r="P335" s="214"/>
      <c r="Q335" s="214"/>
      <c r="R335" s="214"/>
      <c r="S335" s="214"/>
      <c r="T335" s="215"/>
      <c r="AT335" s="216" t="s">
        <v>140</v>
      </c>
      <c r="AU335" s="216" t="s">
        <v>84</v>
      </c>
      <c r="AV335" s="14" t="s">
        <v>84</v>
      </c>
      <c r="AW335" s="14" t="s">
        <v>35</v>
      </c>
      <c r="AX335" s="14" t="s">
        <v>74</v>
      </c>
      <c r="AY335" s="216" t="s">
        <v>128</v>
      </c>
    </row>
    <row r="336" spans="1:65" s="15" customFormat="1" ht="11.25">
      <c r="B336" s="217"/>
      <c r="C336" s="218"/>
      <c r="D336" s="194" t="s">
        <v>140</v>
      </c>
      <c r="E336" s="219" t="s">
        <v>726</v>
      </c>
      <c r="F336" s="220" t="s">
        <v>146</v>
      </c>
      <c r="G336" s="218"/>
      <c r="H336" s="221">
        <v>8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140</v>
      </c>
      <c r="AU336" s="227" t="s">
        <v>84</v>
      </c>
      <c r="AV336" s="15" t="s">
        <v>134</v>
      </c>
      <c r="AW336" s="15" t="s">
        <v>35</v>
      </c>
      <c r="AX336" s="15" t="s">
        <v>82</v>
      </c>
      <c r="AY336" s="227" t="s">
        <v>128</v>
      </c>
    </row>
    <row r="337" spans="1:65" s="2" customFormat="1" ht="16.5" customHeight="1">
      <c r="A337" s="36"/>
      <c r="B337" s="37"/>
      <c r="C337" s="242" t="s">
        <v>579</v>
      </c>
      <c r="D337" s="242" t="s">
        <v>252</v>
      </c>
      <c r="E337" s="243" t="s">
        <v>896</v>
      </c>
      <c r="F337" s="244" t="s">
        <v>897</v>
      </c>
      <c r="G337" s="245" t="s">
        <v>467</v>
      </c>
      <c r="H337" s="246">
        <v>2</v>
      </c>
      <c r="I337" s="247"/>
      <c r="J337" s="248">
        <f>ROUND(I337*H337,2)</f>
        <v>0</v>
      </c>
      <c r="K337" s="244" t="s">
        <v>133</v>
      </c>
      <c r="L337" s="249"/>
      <c r="M337" s="250" t="s">
        <v>21</v>
      </c>
      <c r="N337" s="251" t="s">
        <v>45</v>
      </c>
      <c r="O337" s="66"/>
      <c r="P337" s="185">
        <f>O337*H337</f>
        <v>0</v>
      </c>
      <c r="Q337" s="185">
        <v>0.19</v>
      </c>
      <c r="R337" s="185">
        <f>Q337*H337</f>
        <v>0.38</v>
      </c>
      <c r="S337" s="185">
        <v>0</v>
      </c>
      <c r="T337" s="186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7" t="s">
        <v>235</v>
      </c>
      <c r="AT337" s="187" t="s">
        <v>252</v>
      </c>
      <c r="AU337" s="187" t="s">
        <v>84</v>
      </c>
      <c r="AY337" s="19" t="s">
        <v>128</v>
      </c>
      <c r="BE337" s="188">
        <f>IF(N337="základní",J337,0)</f>
        <v>0</v>
      </c>
      <c r="BF337" s="188">
        <f>IF(N337="snížená",J337,0)</f>
        <v>0</v>
      </c>
      <c r="BG337" s="188">
        <f>IF(N337="zákl. přenesená",J337,0)</f>
        <v>0</v>
      </c>
      <c r="BH337" s="188">
        <f>IF(N337="sníž. přenesená",J337,0)</f>
        <v>0</v>
      </c>
      <c r="BI337" s="188">
        <f>IF(N337="nulová",J337,0)</f>
        <v>0</v>
      </c>
      <c r="BJ337" s="19" t="s">
        <v>82</v>
      </c>
      <c r="BK337" s="188">
        <f>ROUND(I337*H337,2)</f>
        <v>0</v>
      </c>
      <c r="BL337" s="19" t="s">
        <v>134</v>
      </c>
      <c r="BM337" s="187" t="s">
        <v>898</v>
      </c>
    </row>
    <row r="338" spans="1:65" s="2" customFormat="1" ht="19.5">
      <c r="A338" s="36"/>
      <c r="B338" s="37"/>
      <c r="C338" s="38"/>
      <c r="D338" s="194" t="s">
        <v>138</v>
      </c>
      <c r="E338" s="38"/>
      <c r="F338" s="195" t="s">
        <v>139</v>
      </c>
      <c r="G338" s="38"/>
      <c r="H338" s="38"/>
      <c r="I338" s="191"/>
      <c r="J338" s="38"/>
      <c r="K338" s="38"/>
      <c r="L338" s="41"/>
      <c r="M338" s="192"/>
      <c r="N338" s="193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138</v>
      </c>
      <c r="AU338" s="19" t="s">
        <v>84</v>
      </c>
    </row>
    <row r="339" spans="1:65" s="13" customFormat="1" ht="22.5">
      <c r="B339" s="196"/>
      <c r="C339" s="197"/>
      <c r="D339" s="194" t="s">
        <v>140</v>
      </c>
      <c r="E339" s="198" t="s">
        <v>21</v>
      </c>
      <c r="F339" s="199" t="s">
        <v>738</v>
      </c>
      <c r="G339" s="197"/>
      <c r="H339" s="198" t="s">
        <v>21</v>
      </c>
      <c r="I339" s="200"/>
      <c r="J339" s="197"/>
      <c r="K339" s="197"/>
      <c r="L339" s="201"/>
      <c r="M339" s="202"/>
      <c r="N339" s="203"/>
      <c r="O339" s="203"/>
      <c r="P339" s="203"/>
      <c r="Q339" s="203"/>
      <c r="R339" s="203"/>
      <c r="S339" s="203"/>
      <c r="T339" s="204"/>
      <c r="AT339" s="205" t="s">
        <v>140</v>
      </c>
      <c r="AU339" s="205" t="s">
        <v>84</v>
      </c>
      <c r="AV339" s="13" t="s">
        <v>82</v>
      </c>
      <c r="AW339" s="13" t="s">
        <v>35</v>
      </c>
      <c r="AX339" s="13" t="s">
        <v>74</v>
      </c>
      <c r="AY339" s="205" t="s">
        <v>128</v>
      </c>
    </row>
    <row r="340" spans="1:65" s="13" customFormat="1" ht="11.25">
      <c r="B340" s="196"/>
      <c r="C340" s="197"/>
      <c r="D340" s="194" t="s">
        <v>140</v>
      </c>
      <c r="E340" s="198" t="s">
        <v>21</v>
      </c>
      <c r="F340" s="199" t="s">
        <v>875</v>
      </c>
      <c r="G340" s="197"/>
      <c r="H340" s="198" t="s">
        <v>21</v>
      </c>
      <c r="I340" s="200"/>
      <c r="J340" s="197"/>
      <c r="K340" s="197"/>
      <c r="L340" s="201"/>
      <c r="M340" s="202"/>
      <c r="N340" s="203"/>
      <c r="O340" s="203"/>
      <c r="P340" s="203"/>
      <c r="Q340" s="203"/>
      <c r="R340" s="203"/>
      <c r="S340" s="203"/>
      <c r="T340" s="204"/>
      <c r="AT340" s="205" t="s">
        <v>140</v>
      </c>
      <c r="AU340" s="205" t="s">
        <v>84</v>
      </c>
      <c r="AV340" s="13" t="s">
        <v>82</v>
      </c>
      <c r="AW340" s="13" t="s">
        <v>35</v>
      </c>
      <c r="AX340" s="13" t="s">
        <v>74</v>
      </c>
      <c r="AY340" s="205" t="s">
        <v>128</v>
      </c>
    </row>
    <row r="341" spans="1:65" s="14" customFormat="1" ht="11.25">
      <c r="B341" s="206"/>
      <c r="C341" s="207"/>
      <c r="D341" s="194" t="s">
        <v>140</v>
      </c>
      <c r="E341" s="208" t="s">
        <v>21</v>
      </c>
      <c r="F341" s="209" t="s">
        <v>878</v>
      </c>
      <c r="G341" s="207"/>
      <c r="H341" s="210">
        <v>0</v>
      </c>
      <c r="I341" s="211"/>
      <c r="J341" s="207"/>
      <c r="K341" s="207"/>
      <c r="L341" s="212"/>
      <c r="M341" s="213"/>
      <c r="N341" s="214"/>
      <c r="O341" s="214"/>
      <c r="P341" s="214"/>
      <c r="Q341" s="214"/>
      <c r="R341" s="214"/>
      <c r="S341" s="214"/>
      <c r="T341" s="215"/>
      <c r="AT341" s="216" t="s">
        <v>140</v>
      </c>
      <c r="AU341" s="216" t="s">
        <v>84</v>
      </c>
      <c r="AV341" s="14" t="s">
        <v>84</v>
      </c>
      <c r="AW341" s="14" t="s">
        <v>35</v>
      </c>
      <c r="AX341" s="14" t="s">
        <v>74</v>
      </c>
      <c r="AY341" s="216" t="s">
        <v>128</v>
      </c>
    </row>
    <row r="342" spans="1:65" s="13" customFormat="1" ht="11.25">
      <c r="B342" s="196"/>
      <c r="C342" s="197"/>
      <c r="D342" s="194" t="s">
        <v>140</v>
      </c>
      <c r="E342" s="198" t="s">
        <v>21</v>
      </c>
      <c r="F342" s="199" t="s">
        <v>877</v>
      </c>
      <c r="G342" s="197"/>
      <c r="H342" s="198" t="s">
        <v>21</v>
      </c>
      <c r="I342" s="200"/>
      <c r="J342" s="197"/>
      <c r="K342" s="197"/>
      <c r="L342" s="201"/>
      <c r="M342" s="202"/>
      <c r="N342" s="203"/>
      <c r="O342" s="203"/>
      <c r="P342" s="203"/>
      <c r="Q342" s="203"/>
      <c r="R342" s="203"/>
      <c r="S342" s="203"/>
      <c r="T342" s="204"/>
      <c r="AT342" s="205" t="s">
        <v>140</v>
      </c>
      <c r="AU342" s="205" t="s">
        <v>84</v>
      </c>
      <c r="AV342" s="13" t="s">
        <v>82</v>
      </c>
      <c r="AW342" s="13" t="s">
        <v>35</v>
      </c>
      <c r="AX342" s="13" t="s">
        <v>74</v>
      </c>
      <c r="AY342" s="205" t="s">
        <v>128</v>
      </c>
    </row>
    <row r="343" spans="1:65" s="14" customFormat="1" ht="11.25">
      <c r="B343" s="206"/>
      <c r="C343" s="207"/>
      <c r="D343" s="194" t="s">
        <v>140</v>
      </c>
      <c r="E343" s="208" t="s">
        <v>21</v>
      </c>
      <c r="F343" s="209" t="s">
        <v>899</v>
      </c>
      <c r="G343" s="207"/>
      <c r="H343" s="210">
        <v>1</v>
      </c>
      <c r="I343" s="211"/>
      <c r="J343" s="207"/>
      <c r="K343" s="207"/>
      <c r="L343" s="212"/>
      <c r="M343" s="213"/>
      <c r="N343" s="214"/>
      <c r="O343" s="214"/>
      <c r="P343" s="214"/>
      <c r="Q343" s="214"/>
      <c r="R343" s="214"/>
      <c r="S343" s="214"/>
      <c r="T343" s="215"/>
      <c r="AT343" s="216" t="s">
        <v>140</v>
      </c>
      <c r="AU343" s="216" t="s">
        <v>84</v>
      </c>
      <c r="AV343" s="14" t="s">
        <v>84</v>
      </c>
      <c r="AW343" s="14" t="s">
        <v>35</v>
      </c>
      <c r="AX343" s="14" t="s">
        <v>74</v>
      </c>
      <c r="AY343" s="216" t="s">
        <v>128</v>
      </c>
    </row>
    <row r="344" spans="1:65" s="13" customFormat="1" ht="11.25">
      <c r="B344" s="196"/>
      <c r="C344" s="197"/>
      <c r="D344" s="194" t="s">
        <v>140</v>
      </c>
      <c r="E344" s="198" t="s">
        <v>21</v>
      </c>
      <c r="F344" s="199" t="s">
        <v>879</v>
      </c>
      <c r="G344" s="197"/>
      <c r="H344" s="198" t="s">
        <v>21</v>
      </c>
      <c r="I344" s="200"/>
      <c r="J344" s="197"/>
      <c r="K344" s="197"/>
      <c r="L344" s="201"/>
      <c r="M344" s="202"/>
      <c r="N344" s="203"/>
      <c r="O344" s="203"/>
      <c r="P344" s="203"/>
      <c r="Q344" s="203"/>
      <c r="R344" s="203"/>
      <c r="S344" s="203"/>
      <c r="T344" s="204"/>
      <c r="AT344" s="205" t="s">
        <v>140</v>
      </c>
      <c r="AU344" s="205" t="s">
        <v>84</v>
      </c>
      <c r="AV344" s="13" t="s">
        <v>82</v>
      </c>
      <c r="AW344" s="13" t="s">
        <v>35</v>
      </c>
      <c r="AX344" s="13" t="s">
        <v>74</v>
      </c>
      <c r="AY344" s="205" t="s">
        <v>128</v>
      </c>
    </row>
    <row r="345" spans="1:65" s="14" customFormat="1" ht="11.25">
      <c r="B345" s="206"/>
      <c r="C345" s="207"/>
      <c r="D345" s="194" t="s">
        <v>140</v>
      </c>
      <c r="E345" s="208" t="s">
        <v>21</v>
      </c>
      <c r="F345" s="209" t="s">
        <v>899</v>
      </c>
      <c r="G345" s="207"/>
      <c r="H345" s="210">
        <v>1</v>
      </c>
      <c r="I345" s="211"/>
      <c r="J345" s="207"/>
      <c r="K345" s="207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140</v>
      </c>
      <c r="AU345" s="216" t="s">
        <v>84</v>
      </c>
      <c r="AV345" s="14" t="s">
        <v>84</v>
      </c>
      <c r="AW345" s="14" t="s">
        <v>35</v>
      </c>
      <c r="AX345" s="14" t="s">
        <v>74</v>
      </c>
      <c r="AY345" s="216" t="s">
        <v>128</v>
      </c>
    </row>
    <row r="346" spans="1:65" s="15" customFormat="1" ht="11.25">
      <c r="B346" s="217"/>
      <c r="C346" s="218"/>
      <c r="D346" s="194" t="s">
        <v>140</v>
      </c>
      <c r="E346" s="219" t="s">
        <v>722</v>
      </c>
      <c r="F346" s="220" t="s">
        <v>146</v>
      </c>
      <c r="G346" s="218"/>
      <c r="H346" s="221">
        <v>2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140</v>
      </c>
      <c r="AU346" s="227" t="s">
        <v>84</v>
      </c>
      <c r="AV346" s="15" t="s">
        <v>134</v>
      </c>
      <c r="AW346" s="15" t="s">
        <v>35</v>
      </c>
      <c r="AX346" s="15" t="s">
        <v>82</v>
      </c>
      <c r="AY346" s="227" t="s">
        <v>128</v>
      </c>
    </row>
    <row r="347" spans="1:65" s="2" customFormat="1" ht="16.5" customHeight="1">
      <c r="A347" s="36"/>
      <c r="B347" s="37"/>
      <c r="C347" s="242" t="s">
        <v>584</v>
      </c>
      <c r="D347" s="242" t="s">
        <v>252</v>
      </c>
      <c r="E347" s="243" t="s">
        <v>900</v>
      </c>
      <c r="F347" s="244" t="s">
        <v>901</v>
      </c>
      <c r="G347" s="245" t="s">
        <v>467</v>
      </c>
      <c r="H347" s="246">
        <v>1</v>
      </c>
      <c r="I347" s="247"/>
      <c r="J347" s="248">
        <f>ROUND(I347*H347,2)</f>
        <v>0</v>
      </c>
      <c r="K347" s="244" t="s">
        <v>133</v>
      </c>
      <c r="L347" s="249"/>
      <c r="M347" s="250" t="s">
        <v>21</v>
      </c>
      <c r="N347" s="251" t="s">
        <v>45</v>
      </c>
      <c r="O347" s="66"/>
      <c r="P347" s="185">
        <f>O347*H347</f>
        <v>0</v>
      </c>
      <c r="Q347" s="185">
        <v>0.2</v>
      </c>
      <c r="R347" s="185">
        <f>Q347*H347</f>
        <v>0.2</v>
      </c>
      <c r="S347" s="185">
        <v>0</v>
      </c>
      <c r="T347" s="186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7" t="s">
        <v>235</v>
      </c>
      <c r="AT347" s="187" t="s">
        <v>252</v>
      </c>
      <c r="AU347" s="187" t="s">
        <v>84</v>
      </c>
      <c r="AY347" s="19" t="s">
        <v>128</v>
      </c>
      <c r="BE347" s="188">
        <f>IF(N347="základní",J347,0)</f>
        <v>0</v>
      </c>
      <c r="BF347" s="188">
        <f>IF(N347="snížená",J347,0)</f>
        <v>0</v>
      </c>
      <c r="BG347" s="188">
        <f>IF(N347="zákl. přenesená",J347,0)</f>
        <v>0</v>
      </c>
      <c r="BH347" s="188">
        <f>IF(N347="sníž. přenesená",J347,0)</f>
        <v>0</v>
      </c>
      <c r="BI347" s="188">
        <f>IF(N347="nulová",J347,0)</f>
        <v>0</v>
      </c>
      <c r="BJ347" s="19" t="s">
        <v>82</v>
      </c>
      <c r="BK347" s="188">
        <f>ROUND(I347*H347,2)</f>
        <v>0</v>
      </c>
      <c r="BL347" s="19" t="s">
        <v>134</v>
      </c>
      <c r="BM347" s="187" t="s">
        <v>902</v>
      </c>
    </row>
    <row r="348" spans="1:65" s="2" customFormat="1" ht="19.5">
      <c r="A348" s="36"/>
      <c r="B348" s="37"/>
      <c r="C348" s="38"/>
      <c r="D348" s="194" t="s">
        <v>138</v>
      </c>
      <c r="E348" s="38"/>
      <c r="F348" s="195" t="s">
        <v>139</v>
      </c>
      <c r="G348" s="38"/>
      <c r="H348" s="38"/>
      <c r="I348" s="191"/>
      <c r="J348" s="38"/>
      <c r="K348" s="38"/>
      <c r="L348" s="41"/>
      <c r="M348" s="192"/>
      <c r="N348" s="193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138</v>
      </c>
      <c r="AU348" s="19" t="s">
        <v>84</v>
      </c>
    </row>
    <row r="349" spans="1:65" s="13" customFormat="1" ht="22.5">
      <c r="B349" s="196"/>
      <c r="C349" s="197"/>
      <c r="D349" s="194" t="s">
        <v>140</v>
      </c>
      <c r="E349" s="198" t="s">
        <v>21</v>
      </c>
      <c r="F349" s="199" t="s">
        <v>738</v>
      </c>
      <c r="G349" s="197"/>
      <c r="H349" s="198" t="s">
        <v>21</v>
      </c>
      <c r="I349" s="200"/>
      <c r="J349" s="197"/>
      <c r="K349" s="197"/>
      <c r="L349" s="201"/>
      <c r="M349" s="202"/>
      <c r="N349" s="203"/>
      <c r="O349" s="203"/>
      <c r="P349" s="203"/>
      <c r="Q349" s="203"/>
      <c r="R349" s="203"/>
      <c r="S349" s="203"/>
      <c r="T349" s="204"/>
      <c r="AT349" s="205" t="s">
        <v>140</v>
      </c>
      <c r="AU349" s="205" t="s">
        <v>84</v>
      </c>
      <c r="AV349" s="13" t="s">
        <v>82</v>
      </c>
      <c r="AW349" s="13" t="s">
        <v>35</v>
      </c>
      <c r="AX349" s="13" t="s">
        <v>74</v>
      </c>
      <c r="AY349" s="205" t="s">
        <v>128</v>
      </c>
    </row>
    <row r="350" spans="1:65" s="13" customFormat="1" ht="11.25">
      <c r="B350" s="196"/>
      <c r="C350" s="197"/>
      <c r="D350" s="194" t="s">
        <v>140</v>
      </c>
      <c r="E350" s="198" t="s">
        <v>21</v>
      </c>
      <c r="F350" s="199" t="s">
        <v>875</v>
      </c>
      <c r="G350" s="197"/>
      <c r="H350" s="198" t="s">
        <v>21</v>
      </c>
      <c r="I350" s="200"/>
      <c r="J350" s="197"/>
      <c r="K350" s="197"/>
      <c r="L350" s="201"/>
      <c r="M350" s="202"/>
      <c r="N350" s="203"/>
      <c r="O350" s="203"/>
      <c r="P350" s="203"/>
      <c r="Q350" s="203"/>
      <c r="R350" s="203"/>
      <c r="S350" s="203"/>
      <c r="T350" s="204"/>
      <c r="AT350" s="205" t="s">
        <v>140</v>
      </c>
      <c r="AU350" s="205" t="s">
        <v>84</v>
      </c>
      <c r="AV350" s="13" t="s">
        <v>82</v>
      </c>
      <c r="AW350" s="13" t="s">
        <v>35</v>
      </c>
      <c r="AX350" s="13" t="s">
        <v>74</v>
      </c>
      <c r="AY350" s="205" t="s">
        <v>128</v>
      </c>
    </row>
    <row r="351" spans="1:65" s="14" customFormat="1" ht="11.25">
      <c r="B351" s="206"/>
      <c r="C351" s="207"/>
      <c r="D351" s="194" t="s">
        <v>140</v>
      </c>
      <c r="E351" s="208" t="s">
        <v>21</v>
      </c>
      <c r="F351" s="209" t="s">
        <v>878</v>
      </c>
      <c r="G351" s="207"/>
      <c r="H351" s="210">
        <v>0</v>
      </c>
      <c r="I351" s="211"/>
      <c r="J351" s="207"/>
      <c r="K351" s="207"/>
      <c r="L351" s="212"/>
      <c r="M351" s="213"/>
      <c r="N351" s="214"/>
      <c r="O351" s="214"/>
      <c r="P351" s="214"/>
      <c r="Q351" s="214"/>
      <c r="R351" s="214"/>
      <c r="S351" s="214"/>
      <c r="T351" s="215"/>
      <c r="AT351" s="216" t="s">
        <v>140</v>
      </c>
      <c r="AU351" s="216" t="s">
        <v>84</v>
      </c>
      <c r="AV351" s="14" t="s">
        <v>84</v>
      </c>
      <c r="AW351" s="14" t="s">
        <v>35</v>
      </c>
      <c r="AX351" s="14" t="s">
        <v>74</v>
      </c>
      <c r="AY351" s="216" t="s">
        <v>128</v>
      </c>
    </row>
    <row r="352" spans="1:65" s="13" customFormat="1" ht="11.25">
      <c r="B352" s="196"/>
      <c r="C352" s="197"/>
      <c r="D352" s="194" t="s">
        <v>140</v>
      </c>
      <c r="E352" s="198" t="s">
        <v>21</v>
      </c>
      <c r="F352" s="199" t="s">
        <v>877</v>
      </c>
      <c r="G352" s="197"/>
      <c r="H352" s="198" t="s">
        <v>21</v>
      </c>
      <c r="I352" s="200"/>
      <c r="J352" s="197"/>
      <c r="K352" s="197"/>
      <c r="L352" s="201"/>
      <c r="M352" s="202"/>
      <c r="N352" s="203"/>
      <c r="O352" s="203"/>
      <c r="P352" s="203"/>
      <c r="Q352" s="203"/>
      <c r="R352" s="203"/>
      <c r="S352" s="203"/>
      <c r="T352" s="204"/>
      <c r="AT352" s="205" t="s">
        <v>140</v>
      </c>
      <c r="AU352" s="205" t="s">
        <v>84</v>
      </c>
      <c r="AV352" s="13" t="s">
        <v>82</v>
      </c>
      <c r="AW352" s="13" t="s">
        <v>35</v>
      </c>
      <c r="AX352" s="13" t="s">
        <v>74</v>
      </c>
      <c r="AY352" s="205" t="s">
        <v>128</v>
      </c>
    </row>
    <row r="353" spans="1:65" s="14" customFormat="1" ht="11.25">
      <c r="B353" s="206"/>
      <c r="C353" s="207"/>
      <c r="D353" s="194" t="s">
        <v>140</v>
      </c>
      <c r="E353" s="208" t="s">
        <v>21</v>
      </c>
      <c r="F353" s="209" t="s">
        <v>878</v>
      </c>
      <c r="G353" s="207"/>
      <c r="H353" s="210">
        <v>0</v>
      </c>
      <c r="I353" s="211"/>
      <c r="J353" s="207"/>
      <c r="K353" s="207"/>
      <c r="L353" s="212"/>
      <c r="M353" s="213"/>
      <c r="N353" s="214"/>
      <c r="O353" s="214"/>
      <c r="P353" s="214"/>
      <c r="Q353" s="214"/>
      <c r="R353" s="214"/>
      <c r="S353" s="214"/>
      <c r="T353" s="215"/>
      <c r="AT353" s="216" t="s">
        <v>140</v>
      </c>
      <c r="AU353" s="216" t="s">
        <v>84</v>
      </c>
      <c r="AV353" s="14" t="s">
        <v>84</v>
      </c>
      <c r="AW353" s="14" t="s">
        <v>35</v>
      </c>
      <c r="AX353" s="14" t="s">
        <v>74</v>
      </c>
      <c r="AY353" s="216" t="s">
        <v>128</v>
      </c>
    </row>
    <row r="354" spans="1:65" s="13" customFormat="1" ht="11.25">
      <c r="B354" s="196"/>
      <c r="C354" s="197"/>
      <c r="D354" s="194" t="s">
        <v>140</v>
      </c>
      <c r="E354" s="198" t="s">
        <v>21</v>
      </c>
      <c r="F354" s="199" t="s">
        <v>879</v>
      </c>
      <c r="G354" s="197"/>
      <c r="H354" s="198" t="s">
        <v>21</v>
      </c>
      <c r="I354" s="200"/>
      <c r="J354" s="197"/>
      <c r="K354" s="197"/>
      <c r="L354" s="201"/>
      <c r="M354" s="202"/>
      <c r="N354" s="203"/>
      <c r="O354" s="203"/>
      <c r="P354" s="203"/>
      <c r="Q354" s="203"/>
      <c r="R354" s="203"/>
      <c r="S354" s="203"/>
      <c r="T354" s="204"/>
      <c r="AT354" s="205" t="s">
        <v>140</v>
      </c>
      <c r="AU354" s="205" t="s">
        <v>84</v>
      </c>
      <c r="AV354" s="13" t="s">
        <v>82</v>
      </c>
      <c r="AW354" s="13" t="s">
        <v>35</v>
      </c>
      <c r="AX354" s="13" t="s">
        <v>74</v>
      </c>
      <c r="AY354" s="205" t="s">
        <v>128</v>
      </c>
    </row>
    <row r="355" spans="1:65" s="14" customFormat="1" ht="11.25">
      <c r="B355" s="206"/>
      <c r="C355" s="207"/>
      <c r="D355" s="194" t="s">
        <v>140</v>
      </c>
      <c r="E355" s="208" t="s">
        <v>21</v>
      </c>
      <c r="F355" s="209" t="s">
        <v>899</v>
      </c>
      <c r="G355" s="207"/>
      <c r="H355" s="210">
        <v>1</v>
      </c>
      <c r="I355" s="211"/>
      <c r="J355" s="207"/>
      <c r="K355" s="207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140</v>
      </c>
      <c r="AU355" s="216" t="s">
        <v>84</v>
      </c>
      <c r="AV355" s="14" t="s">
        <v>84</v>
      </c>
      <c r="AW355" s="14" t="s">
        <v>35</v>
      </c>
      <c r="AX355" s="14" t="s">
        <v>74</v>
      </c>
      <c r="AY355" s="216" t="s">
        <v>128</v>
      </c>
    </row>
    <row r="356" spans="1:65" s="15" customFormat="1" ht="11.25">
      <c r="B356" s="217"/>
      <c r="C356" s="218"/>
      <c r="D356" s="194" t="s">
        <v>140</v>
      </c>
      <c r="E356" s="219" t="s">
        <v>724</v>
      </c>
      <c r="F356" s="220" t="s">
        <v>146</v>
      </c>
      <c r="G356" s="218"/>
      <c r="H356" s="221">
        <v>1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140</v>
      </c>
      <c r="AU356" s="227" t="s">
        <v>84</v>
      </c>
      <c r="AV356" s="15" t="s">
        <v>134</v>
      </c>
      <c r="AW356" s="15" t="s">
        <v>35</v>
      </c>
      <c r="AX356" s="15" t="s">
        <v>82</v>
      </c>
      <c r="AY356" s="227" t="s">
        <v>128</v>
      </c>
    </row>
    <row r="357" spans="1:65" s="2" customFormat="1" ht="21.75" customHeight="1">
      <c r="A357" s="36"/>
      <c r="B357" s="37"/>
      <c r="C357" s="242" t="s">
        <v>590</v>
      </c>
      <c r="D357" s="242" t="s">
        <v>252</v>
      </c>
      <c r="E357" s="243" t="s">
        <v>903</v>
      </c>
      <c r="F357" s="244" t="s">
        <v>904</v>
      </c>
      <c r="G357" s="245" t="s">
        <v>467</v>
      </c>
      <c r="H357" s="246">
        <v>2</v>
      </c>
      <c r="I357" s="247"/>
      <c r="J357" s="248">
        <f>ROUND(I357*H357,2)</f>
        <v>0</v>
      </c>
      <c r="K357" s="244" t="s">
        <v>133</v>
      </c>
      <c r="L357" s="249"/>
      <c r="M357" s="250" t="s">
        <v>21</v>
      </c>
      <c r="N357" s="251" t="s">
        <v>45</v>
      </c>
      <c r="O357" s="66"/>
      <c r="P357" s="185">
        <f>O357*H357</f>
        <v>0</v>
      </c>
      <c r="Q357" s="185">
        <v>0.19</v>
      </c>
      <c r="R357" s="185">
        <f>Q357*H357</f>
        <v>0.38</v>
      </c>
      <c r="S357" s="185">
        <v>0</v>
      </c>
      <c r="T357" s="186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87" t="s">
        <v>235</v>
      </c>
      <c r="AT357" s="187" t="s">
        <v>252</v>
      </c>
      <c r="AU357" s="187" t="s">
        <v>84</v>
      </c>
      <c r="AY357" s="19" t="s">
        <v>128</v>
      </c>
      <c r="BE357" s="188">
        <f>IF(N357="základní",J357,0)</f>
        <v>0</v>
      </c>
      <c r="BF357" s="188">
        <f>IF(N357="snížená",J357,0)</f>
        <v>0</v>
      </c>
      <c r="BG357" s="188">
        <f>IF(N357="zákl. přenesená",J357,0)</f>
        <v>0</v>
      </c>
      <c r="BH357" s="188">
        <f>IF(N357="sníž. přenesená",J357,0)</f>
        <v>0</v>
      </c>
      <c r="BI357" s="188">
        <f>IF(N357="nulová",J357,0)</f>
        <v>0</v>
      </c>
      <c r="BJ357" s="19" t="s">
        <v>82</v>
      </c>
      <c r="BK357" s="188">
        <f>ROUND(I357*H357,2)</f>
        <v>0</v>
      </c>
      <c r="BL357" s="19" t="s">
        <v>134</v>
      </c>
      <c r="BM357" s="187" t="s">
        <v>905</v>
      </c>
    </row>
    <row r="358" spans="1:65" s="2" customFormat="1" ht="19.5">
      <c r="A358" s="36"/>
      <c r="B358" s="37"/>
      <c r="C358" s="38"/>
      <c r="D358" s="194" t="s">
        <v>138</v>
      </c>
      <c r="E358" s="38"/>
      <c r="F358" s="195" t="s">
        <v>139</v>
      </c>
      <c r="G358" s="38"/>
      <c r="H358" s="38"/>
      <c r="I358" s="191"/>
      <c r="J358" s="38"/>
      <c r="K358" s="38"/>
      <c r="L358" s="41"/>
      <c r="M358" s="192"/>
      <c r="N358" s="193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138</v>
      </c>
      <c r="AU358" s="19" t="s">
        <v>84</v>
      </c>
    </row>
    <row r="359" spans="1:65" s="13" customFormat="1" ht="22.5">
      <c r="B359" s="196"/>
      <c r="C359" s="197"/>
      <c r="D359" s="194" t="s">
        <v>140</v>
      </c>
      <c r="E359" s="198" t="s">
        <v>21</v>
      </c>
      <c r="F359" s="199" t="s">
        <v>738</v>
      </c>
      <c r="G359" s="197"/>
      <c r="H359" s="198" t="s">
        <v>21</v>
      </c>
      <c r="I359" s="200"/>
      <c r="J359" s="197"/>
      <c r="K359" s="197"/>
      <c r="L359" s="201"/>
      <c r="M359" s="202"/>
      <c r="N359" s="203"/>
      <c r="O359" s="203"/>
      <c r="P359" s="203"/>
      <c r="Q359" s="203"/>
      <c r="R359" s="203"/>
      <c r="S359" s="203"/>
      <c r="T359" s="204"/>
      <c r="AT359" s="205" t="s">
        <v>140</v>
      </c>
      <c r="AU359" s="205" t="s">
        <v>84</v>
      </c>
      <c r="AV359" s="13" t="s">
        <v>82</v>
      </c>
      <c r="AW359" s="13" t="s">
        <v>35</v>
      </c>
      <c r="AX359" s="13" t="s">
        <v>74</v>
      </c>
      <c r="AY359" s="205" t="s">
        <v>128</v>
      </c>
    </row>
    <row r="360" spans="1:65" s="13" customFormat="1" ht="11.25">
      <c r="B360" s="196"/>
      <c r="C360" s="197"/>
      <c r="D360" s="194" t="s">
        <v>140</v>
      </c>
      <c r="E360" s="198" t="s">
        <v>21</v>
      </c>
      <c r="F360" s="199" t="s">
        <v>875</v>
      </c>
      <c r="G360" s="197"/>
      <c r="H360" s="198" t="s">
        <v>21</v>
      </c>
      <c r="I360" s="200"/>
      <c r="J360" s="197"/>
      <c r="K360" s="197"/>
      <c r="L360" s="201"/>
      <c r="M360" s="202"/>
      <c r="N360" s="203"/>
      <c r="O360" s="203"/>
      <c r="P360" s="203"/>
      <c r="Q360" s="203"/>
      <c r="R360" s="203"/>
      <c r="S360" s="203"/>
      <c r="T360" s="204"/>
      <c r="AT360" s="205" t="s">
        <v>140</v>
      </c>
      <c r="AU360" s="205" t="s">
        <v>84</v>
      </c>
      <c r="AV360" s="13" t="s">
        <v>82</v>
      </c>
      <c r="AW360" s="13" t="s">
        <v>35</v>
      </c>
      <c r="AX360" s="13" t="s">
        <v>74</v>
      </c>
      <c r="AY360" s="205" t="s">
        <v>128</v>
      </c>
    </row>
    <row r="361" spans="1:65" s="14" customFormat="1" ht="11.25">
      <c r="B361" s="206"/>
      <c r="C361" s="207"/>
      <c r="D361" s="194" t="s">
        <v>140</v>
      </c>
      <c r="E361" s="208" t="s">
        <v>21</v>
      </c>
      <c r="F361" s="209" t="s">
        <v>878</v>
      </c>
      <c r="G361" s="207"/>
      <c r="H361" s="210">
        <v>0</v>
      </c>
      <c r="I361" s="211"/>
      <c r="J361" s="207"/>
      <c r="K361" s="207"/>
      <c r="L361" s="212"/>
      <c r="M361" s="213"/>
      <c r="N361" s="214"/>
      <c r="O361" s="214"/>
      <c r="P361" s="214"/>
      <c r="Q361" s="214"/>
      <c r="R361" s="214"/>
      <c r="S361" s="214"/>
      <c r="T361" s="215"/>
      <c r="AT361" s="216" t="s">
        <v>140</v>
      </c>
      <c r="AU361" s="216" t="s">
        <v>84</v>
      </c>
      <c r="AV361" s="14" t="s">
        <v>84</v>
      </c>
      <c r="AW361" s="14" t="s">
        <v>35</v>
      </c>
      <c r="AX361" s="14" t="s">
        <v>74</v>
      </c>
      <c r="AY361" s="216" t="s">
        <v>128</v>
      </c>
    </row>
    <row r="362" spans="1:65" s="13" customFormat="1" ht="11.25">
      <c r="B362" s="196"/>
      <c r="C362" s="197"/>
      <c r="D362" s="194" t="s">
        <v>140</v>
      </c>
      <c r="E362" s="198" t="s">
        <v>21</v>
      </c>
      <c r="F362" s="199" t="s">
        <v>877</v>
      </c>
      <c r="G362" s="197"/>
      <c r="H362" s="198" t="s">
        <v>21</v>
      </c>
      <c r="I362" s="200"/>
      <c r="J362" s="197"/>
      <c r="K362" s="197"/>
      <c r="L362" s="201"/>
      <c r="M362" s="202"/>
      <c r="N362" s="203"/>
      <c r="O362" s="203"/>
      <c r="P362" s="203"/>
      <c r="Q362" s="203"/>
      <c r="R362" s="203"/>
      <c r="S362" s="203"/>
      <c r="T362" s="204"/>
      <c r="AT362" s="205" t="s">
        <v>140</v>
      </c>
      <c r="AU362" s="205" t="s">
        <v>84</v>
      </c>
      <c r="AV362" s="13" t="s">
        <v>82</v>
      </c>
      <c r="AW362" s="13" t="s">
        <v>35</v>
      </c>
      <c r="AX362" s="13" t="s">
        <v>74</v>
      </c>
      <c r="AY362" s="205" t="s">
        <v>128</v>
      </c>
    </row>
    <row r="363" spans="1:65" s="14" customFormat="1" ht="11.25">
      <c r="B363" s="206"/>
      <c r="C363" s="207"/>
      <c r="D363" s="194" t="s">
        <v>140</v>
      </c>
      <c r="E363" s="208" t="s">
        <v>21</v>
      </c>
      <c r="F363" s="209" t="s">
        <v>878</v>
      </c>
      <c r="G363" s="207"/>
      <c r="H363" s="210">
        <v>0</v>
      </c>
      <c r="I363" s="211"/>
      <c r="J363" s="207"/>
      <c r="K363" s="207"/>
      <c r="L363" s="212"/>
      <c r="M363" s="213"/>
      <c r="N363" s="214"/>
      <c r="O363" s="214"/>
      <c r="P363" s="214"/>
      <c r="Q363" s="214"/>
      <c r="R363" s="214"/>
      <c r="S363" s="214"/>
      <c r="T363" s="215"/>
      <c r="AT363" s="216" t="s">
        <v>140</v>
      </c>
      <c r="AU363" s="216" t="s">
        <v>84</v>
      </c>
      <c r="AV363" s="14" t="s">
        <v>84</v>
      </c>
      <c r="AW363" s="14" t="s">
        <v>35</v>
      </c>
      <c r="AX363" s="14" t="s">
        <v>74</v>
      </c>
      <c r="AY363" s="216" t="s">
        <v>128</v>
      </c>
    </row>
    <row r="364" spans="1:65" s="13" customFormat="1" ht="11.25">
      <c r="B364" s="196"/>
      <c r="C364" s="197"/>
      <c r="D364" s="194" t="s">
        <v>140</v>
      </c>
      <c r="E364" s="198" t="s">
        <v>21</v>
      </c>
      <c r="F364" s="199" t="s">
        <v>879</v>
      </c>
      <c r="G364" s="197"/>
      <c r="H364" s="198" t="s">
        <v>21</v>
      </c>
      <c r="I364" s="200"/>
      <c r="J364" s="197"/>
      <c r="K364" s="197"/>
      <c r="L364" s="201"/>
      <c r="M364" s="202"/>
      <c r="N364" s="203"/>
      <c r="O364" s="203"/>
      <c r="P364" s="203"/>
      <c r="Q364" s="203"/>
      <c r="R364" s="203"/>
      <c r="S364" s="203"/>
      <c r="T364" s="204"/>
      <c r="AT364" s="205" t="s">
        <v>140</v>
      </c>
      <c r="AU364" s="205" t="s">
        <v>84</v>
      </c>
      <c r="AV364" s="13" t="s">
        <v>82</v>
      </c>
      <c r="AW364" s="13" t="s">
        <v>35</v>
      </c>
      <c r="AX364" s="13" t="s">
        <v>74</v>
      </c>
      <c r="AY364" s="205" t="s">
        <v>128</v>
      </c>
    </row>
    <row r="365" spans="1:65" s="14" customFormat="1" ht="11.25">
      <c r="B365" s="206"/>
      <c r="C365" s="207"/>
      <c r="D365" s="194" t="s">
        <v>140</v>
      </c>
      <c r="E365" s="208" t="s">
        <v>21</v>
      </c>
      <c r="F365" s="209" t="s">
        <v>565</v>
      </c>
      <c r="G365" s="207"/>
      <c r="H365" s="210">
        <v>2</v>
      </c>
      <c r="I365" s="211"/>
      <c r="J365" s="207"/>
      <c r="K365" s="207"/>
      <c r="L365" s="212"/>
      <c r="M365" s="213"/>
      <c r="N365" s="214"/>
      <c r="O365" s="214"/>
      <c r="P365" s="214"/>
      <c r="Q365" s="214"/>
      <c r="R365" s="214"/>
      <c r="S365" s="214"/>
      <c r="T365" s="215"/>
      <c r="AT365" s="216" t="s">
        <v>140</v>
      </c>
      <c r="AU365" s="216" t="s">
        <v>84</v>
      </c>
      <c r="AV365" s="14" t="s">
        <v>84</v>
      </c>
      <c r="AW365" s="14" t="s">
        <v>35</v>
      </c>
      <c r="AX365" s="14" t="s">
        <v>74</v>
      </c>
      <c r="AY365" s="216" t="s">
        <v>128</v>
      </c>
    </row>
    <row r="366" spans="1:65" s="15" customFormat="1" ht="11.25">
      <c r="B366" s="217"/>
      <c r="C366" s="218"/>
      <c r="D366" s="194" t="s">
        <v>140</v>
      </c>
      <c r="E366" s="219" t="s">
        <v>720</v>
      </c>
      <c r="F366" s="220" t="s">
        <v>146</v>
      </c>
      <c r="G366" s="218"/>
      <c r="H366" s="221">
        <v>2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140</v>
      </c>
      <c r="AU366" s="227" t="s">
        <v>84</v>
      </c>
      <c r="AV366" s="15" t="s">
        <v>134</v>
      </c>
      <c r="AW366" s="15" t="s">
        <v>35</v>
      </c>
      <c r="AX366" s="15" t="s">
        <v>82</v>
      </c>
      <c r="AY366" s="227" t="s">
        <v>128</v>
      </c>
    </row>
    <row r="367" spans="1:65" s="2" customFormat="1" ht="24.2" customHeight="1">
      <c r="A367" s="36"/>
      <c r="B367" s="37"/>
      <c r="C367" s="176" t="s">
        <v>604</v>
      </c>
      <c r="D367" s="176" t="s">
        <v>130</v>
      </c>
      <c r="E367" s="177" t="s">
        <v>906</v>
      </c>
      <c r="F367" s="178" t="s">
        <v>907</v>
      </c>
      <c r="G367" s="179" t="s">
        <v>467</v>
      </c>
      <c r="H367" s="180">
        <v>3</v>
      </c>
      <c r="I367" s="181"/>
      <c r="J367" s="182">
        <f>ROUND(I367*H367,2)</f>
        <v>0</v>
      </c>
      <c r="K367" s="178" t="s">
        <v>133</v>
      </c>
      <c r="L367" s="41"/>
      <c r="M367" s="183" t="s">
        <v>21</v>
      </c>
      <c r="N367" s="184" t="s">
        <v>45</v>
      </c>
      <c r="O367" s="66"/>
      <c r="P367" s="185">
        <f>O367*H367</f>
        <v>0</v>
      </c>
      <c r="Q367" s="185">
        <v>5.0000000000000002E-5</v>
      </c>
      <c r="R367" s="185">
        <f>Q367*H367</f>
        <v>1.5000000000000001E-4</v>
      </c>
      <c r="S367" s="185">
        <v>0</v>
      </c>
      <c r="T367" s="186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7" t="s">
        <v>134</v>
      </c>
      <c r="AT367" s="187" t="s">
        <v>130</v>
      </c>
      <c r="AU367" s="187" t="s">
        <v>84</v>
      </c>
      <c r="AY367" s="19" t="s">
        <v>128</v>
      </c>
      <c r="BE367" s="188">
        <f>IF(N367="základní",J367,0)</f>
        <v>0</v>
      </c>
      <c r="BF367" s="188">
        <f>IF(N367="snížená",J367,0)</f>
        <v>0</v>
      </c>
      <c r="BG367" s="188">
        <f>IF(N367="zákl. přenesená",J367,0)</f>
        <v>0</v>
      </c>
      <c r="BH367" s="188">
        <f>IF(N367="sníž. přenesená",J367,0)</f>
        <v>0</v>
      </c>
      <c r="BI367" s="188">
        <f>IF(N367="nulová",J367,0)</f>
        <v>0</v>
      </c>
      <c r="BJ367" s="19" t="s">
        <v>82</v>
      </c>
      <c r="BK367" s="188">
        <f>ROUND(I367*H367,2)</f>
        <v>0</v>
      </c>
      <c r="BL367" s="19" t="s">
        <v>134</v>
      </c>
      <c r="BM367" s="187" t="s">
        <v>908</v>
      </c>
    </row>
    <row r="368" spans="1:65" s="2" customFormat="1" ht="11.25">
      <c r="A368" s="36"/>
      <c r="B368" s="37"/>
      <c r="C368" s="38"/>
      <c r="D368" s="189" t="s">
        <v>136</v>
      </c>
      <c r="E368" s="38"/>
      <c r="F368" s="190" t="s">
        <v>909</v>
      </c>
      <c r="G368" s="38"/>
      <c r="H368" s="38"/>
      <c r="I368" s="191"/>
      <c r="J368" s="38"/>
      <c r="K368" s="38"/>
      <c r="L368" s="41"/>
      <c r="M368" s="192"/>
      <c r="N368" s="193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136</v>
      </c>
      <c r="AU368" s="19" t="s">
        <v>84</v>
      </c>
    </row>
    <row r="369" spans="1:65" s="2" customFormat="1" ht="19.5">
      <c r="A369" s="36"/>
      <c r="B369" s="37"/>
      <c r="C369" s="38"/>
      <c r="D369" s="194" t="s">
        <v>138</v>
      </c>
      <c r="E369" s="38"/>
      <c r="F369" s="195" t="s">
        <v>139</v>
      </c>
      <c r="G369" s="38"/>
      <c r="H369" s="38"/>
      <c r="I369" s="191"/>
      <c r="J369" s="38"/>
      <c r="K369" s="38"/>
      <c r="L369" s="41"/>
      <c r="M369" s="192"/>
      <c r="N369" s="193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138</v>
      </c>
      <c r="AU369" s="19" t="s">
        <v>84</v>
      </c>
    </row>
    <row r="370" spans="1:65" s="14" customFormat="1" ht="11.25">
      <c r="B370" s="206"/>
      <c r="C370" s="207"/>
      <c r="D370" s="194" t="s">
        <v>140</v>
      </c>
      <c r="E370" s="208" t="s">
        <v>21</v>
      </c>
      <c r="F370" s="209" t="s">
        <v>718</v>
      </c>
      <c r="G370" s="207"/>
      <c r="H370" s="210">
        <v>3</v>
      </c>
      <c r="I370" s="211"/>
      <c r="J370" s="207"/>
      <c r="K370" s="207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140</v>
      </c>
      <c r="AU370" s="216" t="s">
        <v>84</v>
      </c>
      <c r="AV370" s="14" t="s">
        <v>84</v>
      </c>
      <c r="AW370" s="14" t="s">
        <v>35</v>
      </c>
      <c r="AX370" s="14" t="s">
        <v>74</v>
      </c>
      <c r="AY370" s="216" t="s">
        <v>128</v>
      </c>
    </row>
    <row r="371" spans="1:65" s="15" customFormat="1" ht="11.25">
      <c r="B371" s="217"/>
      <c r="C371" s="218"/>
      <c r="D371" s="194" t="s">
        <v>140</v>
      </c>
      <c r="E371" s="219" t="s">
        <v>21</v>
      </c>
      <c r="F371" s="220" t="s">
        <v>146</v>
      </c>
      <c r="G371" s="218"/>
      <c r="H371" s="221">
        <v>3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140</v>
      </c>
      <c r="AU371" s="227" t="s">
        <v>84</v>
      </c>
      <c r="AV371" s="15" t="s">
        <v>134</v>
      </c>
      <c r="AW371" s="15" t="s">
        <v>35</v>
      </c>
      <c r="AX371" s="15" t="s">
        <v>82</v>
      </c>
      <c r="AY371" s="227" t="s">
        <v>128</v>
      </c>
    </row>
    <row r="372" spans="1:65" s="2" customFormat="1" ht="21.75" customHeight="1">
      <c r="A372" s="36"/>
      <c r="B372" s="37"/>
      <c r="C372" s="242" t="s">
        <v>617</v>
      </c>
      <c r="D372" s="242" t="s">
        <v>252</v>
      </c>
      <c r="E372" s="243" t="s">
        <v>910</v>
      </c>
      <c r="F372" s="244" t="s">
        <v>911</v>
      </c>
      <c r="G372" s="245" t="s">
        <v>467</v>
      </c>
      <c r="H372" s="246">
        <v>9</v>
      </c>
      <c r="I372" s="247"/>
      <c r="J372" s="248">
        <f>ROUND(I372*H372,2)</f>
        <v>0</v>
      </c>
      <c r="K372" s="244" t="s">
        <v>133</v>
      </c>
      <c r="L372" s="249"/>
      <c r="M372" s="250" t="s">
        <v>21</v>
      </c>
      <c r="N372" s="251" t="s">
        <v>45</v>
      </c>
      <c r="O372" s="66"/>
      <c r="P372" s="185">
        <f>O372*H372</f>
        <v>0</v>
      </c>
      <c r="Q372" s="185">
        <v>3.5400000000000002E-3</v>
      </c>
      <c r="R372" s="185">
        <f>Q372*H372</f>
        <v>3.1859999999999999E-2</v>
      </c>
      <c r="S372" s="185">
        <v>0</v>
      </c>
      <c r="T372" s="186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7" t="s">
        <v>235</v>
      </c>
      <c r="AT372" s="187" t="s">
        <v>252</v>
      </c>
      <c r="AU372" s="187" t="s">
        <v>84</v>
      </c>
      <c r="AY372" s="19" t="s">
        <v>128</v>
      </c>
      <c r="BE372" s="188">
        <f>IF(N372="základní",J372,0)</f>
        <v>0</v>
      </c>
      <c r="BF372" s="188">
        <f>IF(N372="snížená",J372,0)</f>
        <v>0</v>
      </c>
      <c r="BG372" s="188">
        <f>IF(N372="zákl. přenesená",J372,0)</f>
        <v>0</v>
      </c>
      <c r="BH372" s="188">
        <f>IF(N372="sníž. přenesená",J372,0)</f>
        <v>0</v>
      </c>
      <c r="BI372" s="188">
        <f>IF(N372="nulová",J372,0)</f>
        <v>0</v>
      </c>
      <c r="BJ372" s="19" t="s">
        <v>82</v>
      </c>
      <c r="BK372" s="188">
        <f>ROUND(I372*H372,2)</f>
        <v>0</v>
      </c>
      <c r="BL372" s="19" t="s">
        <v>134</v>
      </c>
      <c r="BM372" s="187" t="s">
        <v>912</v>
      </c>
    </row>
    <row r="373" spans="1:65" s="2" customFormat="1" ht="19.5">
      <c r="A373" s="36"/>
      <c r="B373" s="37"/>
      <c r="C373" s="38"/>
      <c r="D373" s="194" t="s">
        <v>138</v>
      </c>
      <c r="E373" s="38"/>
      <c r="F373" s="195" t="s">
        <v>139</v>
      </c>
      <c r="G373" s="38"/>
      <c r="H373" s="38"/>
      <c r="I373" s="191"/>
      <c r="J373" s="38"/>
      <c r="K373" s="38"/>
      <c r="L373" s="41"/>
      <c r="M373" s="192"/>
      <c r="N373" s="193"/>
      <c r="O373" s="66"/>
      <c r="P373" s="66"/>
      <c r="Q373" s="66"/>
      <c r="R373" s="66"/>
      <c r="S373" s="66"/>
      <c r="T373" s="67"/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T373" s="19" t="s">
        <v>138</v>
      </c>
      <c r="AU373" s="19" t="s">
        <v>84</v>
      </c>
    </row>
    <row r="374" spans="1:65" s="14" customFormat="1" ht="11.25">
      <c r="B374" s="206"/>
      <c r="C374" s="207"/>
      <c r="D374" s="194" t="s">
        <v>140</v>
      </c>
      <c r="E374" s="208" t="s">
        <v>21</v>
      </c>
      <c r="F374" s="209" t="s">
        <v>913</v>
      </c>
      <c r="G374" s="207"/>
      <c r="H374" s="210">
        <v>9</v>
      </c>
      <c r="I374" s="211"/>
      <c r="J374" s="207"/>
      <c r="K374" s="207"/>
      <c r="L374" s="212"/>
      <c r="M374" s="213"/>
      <c r="N374" s="214"/>
      <c r="O374" s="214"/>
      <c r="P374" s="214"/>
      <c r="Q374" s="214"/>
      <c r="R374" s="214"/>
      <c r="S374" s="214"/>
      <c r="T374" s="215"/>
      <c r="AT374" s="216" t="s">
        <v>140</v>
      </c>
      <c r="AU374" s="216" t="s">
        <v>84</v>
      </c>
      <c r="AV374" s="14" t="s">
        <v>84</v>
      </c>
      <c r="AW374" s="14" t="s">
        <v>35</v>
      </c>
      <c r="AX374" s="14" t="s">
        <v>82</v>
      </c>
      <c r="AY374" s="216" t="s">
        <v>128</v>
      </c>
    </row>
    <row r="375" spans="1:65" s="2" customFormat="1" ht="21.75" customHeight="1">
      <c r="A375" s="36"/>
      <c r="B375" s="37"/>
      <c r="C375" s="242" t="s">
        <v>624</v>
      </c>
      <c r="D375" s="242" t="s">
        <v>252</v>
      </c>
      <c r="E375" s="243" t="s">
        <v>914</v>
      </c>
      <c r="F375" s="244" t="s">
        <v>915</v>
      </c>
      <c r="G375" s="245" t="s">
        <v>467</v>
      </c>
      <c r="H375" s="246">
        <v>9</v>
      </c>
      <c r="I375" s="247"/>
      <c r="J375" s="248">
        <f>ROUND(I375*H375,2)</f>
        <v>0</v>
      </c>
      <c r="K375" s="244" t="s">
        <v>133</v>
      </c>
      <c r="L375" s="249"/>
      <c r="M375" s="250" t="s">
        <v>21</v>
      </c>
      <c r="N375" s="251" t="s">
        <v>45</v>
      </c>
      <c r="O375" s="66"/>
      <c r="P375" s="185">
        <f>O375*H375</f>
        <v>0</v>
      </c>
      <c r="Q375" s="185">
        <v>1E-3</v>
      </c>
      <c r="R375" s="185">
        <f>Q375*H375</f>
        <v>9.0000000000000011E-3</v>
      </c>
      <c r="S375" s="185">
        <v>0</v>
      </c>
      <c r="T375" s="186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7" t="s">
        <v>235</v>
      </c>
      <c r="AT375" s="187" t="s">
        <v>252</v>
      </c>
      <c r="AU375" s="187" t="s">
        <v>84</v>
      </c>
      <c r="AY375" s="19" t="s">
        <v>128</v>
      </c>
      <c r="BE375" s="188">
        <f>IF(N375="základní",J375,0)</f>
        <v>0</v>
      </c>
      <c r="BF375" s="188">
        <f>IF(N375="snížená",J375,0)</f>
        <v>0</v>
      </c>
      <c r="BG375" s="188">
        <f>IF(N375="zákl. přenesená",J375,0)</f>
        <v>0</v>
      </c>
      <c r="BH375" s="188">
        <f>IF(N375="sníž. přenesená",J375,0)</f>
        <v>0</v>
      </c>
      <c r="BI375" s="188">
        <f>IF(N375="nulová",J375,0)</f>
        <v>0</v>
      </c>
      <c r="BJ375" s="19" t="s">
        <v>82</v>
      </c>
      <c r="BK375" s="188">
        <f>ROUND(I375*H375,2)</f>
        <v>0</v>
      </c>
      <c r="BL375" s="19" t="s">
        <v>134</v>
      </c>
      <c r="BM375" s="187" t="s">
        <v>916</v>
      </c>
    </row>
    <row r="376" spans="1:65" s="2" customFormat="1" ht="19.5">
      <c r="A376" s="36"/>
      <c r="B376" s="37"/>
      <c r="C376" s="38"/>
      <c r="D376" s="194" t="s">
        <v>138</v>
      </c>
      <c r="E376" s="38"/>
      <c r="F376" s="195" t="s">
        <v>139</v>
      </c>
      <c r="G376" s="38"/>
      <c r="H376" s="38"/>
      <c r="I376" s="191"/>
      <c r="J376" s="38"/>
      <c r="K376" s="38"/>
      <c r="L376" s="41"/>
      <c r="M376" s="192"/>
      <c r="N376" s="193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138</v>
      </c>
      <c r="AU376" s="19" t="s">
        <v>84</v>
      </c>
    </row>
    <row r="377" spans="1:65" s="14" customFormat="1" ht="11.25">
      <c r="B377" s="206"/>
      <c r="C377" s="207"/>
      <c r="D377" s="194" t="s">
        <v>140</v>
      </c>
      <c r="E377" s="208" t="s">
        <v>21</v>
      </c>
      <c r="F377" s="209" t="s">
        <v>913</v>
      </c>
      <c r="G377" s="207"/>
      <c r="H377" s="210">
        <v>9</v>
      </c>
      <c r="I377" s="211"/>
      <c r="J377" s="207"/>
      <c r="K377" s="207"/>
      <c r="L377" s="212"/>
      <c r="M377" s="213"/>
      <c r="N377" s="214"/>
      <c r="O377" s="214"/>
      <c r="P377" s="214"/>
      <c r="Q377" s="214"/>
      <c r="R377" s="214"/>
      <c r="S377" s="214"/>
      <c r="T377" s="215"/>
      <c r="AT377" s="216" t="s">
        <v>140</v>
      </c>
      <c r="AU377" s="216" t="s">
        <v>84</v>
      </c>
      <c r="AV377" s="14" t="s">
        <v>84</v>
      </c>
      <c r="AW377" s="14" t="s">
        <v>35</v>
      </c>
      <c r="AX377" s="14" t="s">
        <v>82</v>
      </c>
      <c r="AY377" s="216" t="s">
        <v>128</v>
      </c>
    </row>
    <row r="378" spans="1:65" s="2" customFormat="1" ht="24.2" customHeight="1">
      <c r="A378" s="36"/>
      <c r="B378" s="37"/>
      <c r="C378" s="176" t="s">
        <v>630</v>
      </c>
      <c r="D378" s="176" t="s">
        <v>130</v>
      </c>
      <c r="E378" s="177" t="s">
        <v>917</v>
      </c>
      <c r="F378" s="178" t="s">
        <v>918</v>
      </c>
      <c r="G378" s="179" t="s">
        <v>467</v>
      </c>
      <c r="H378" s="180">
        <v>13</v>
      </c>
      <c r="I378" s="181"/>
      <c r="J378" s="182">
        <f>ROUND(I378*H378,2)</f>
        <v>0</v>
      </c>
      <c r="K378" s="178" t="s">
        <v>133</v>
      </c>
      <c r="L378" s="41"/>
      <c r="M378" s="183" t="s">
        <v>21</v>
      </c>
      <c r="N378" s="184" t="s">
        <v>45</v>
      </c>
      <c r="O378" s="66"/>
      <c r="P378" s="185">
        <f>O378*H378</f>
        <v>0</v>
      </c>
      <c r="Q378" s="185">
        <v>6.0000000000000002E-5</v>
      </c>
      <c r="R378" s="185">
        <f>Q378*H378</f>
        <v>7.7999999999999999E-4</v>
      </c>
      <c r="S378" s="185">
        <v>0</v>
      </c>
      <c r="T378" s="186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7" t="s">
        <v>134</v>
      </c>
      <c r="AT378" s="187" t="s">
        <v>130</v>
      </c>
      <c r="AU378" s="187" t="s">
        <v>84</v>
      </c>
      <c r="AY378" s="19" t="s">
        <v>128</v>
      </c>
      <c r="BE378" s="188">
        <f>IF(N378="základní",J378,0)</f>
        <v>0</v>
      </c>
      <c r="BF378" s="188">
        <f>IF(N378="snížená",J378,0)</f>
        <v>0</v>
      </c>
      <c r="BG378" s="188">
        <f>IF(N378="zákl. přenesená",J378,0)</f>
        <v>0</v>
      </c>
      <c r="BH378" s="188">
        <f>IF(N378="sníž. přenesená",J378,0)</f>
        <v>0</v>
      </c>
      <c r="BI378" s="188">
        <f>IF(N378="nulová",J378,0)</f>
        <v>0</v>
      </c>
      <c r="BJ378" s="19" t="s">
        <v>82</v>
      </c>
      <c r="BK378" s="188">
        <f>ROUND(I378*H378,2)</f>
        <v>0</v>
      </c>
      <c r="BL378" s="19" t="s">
        <v>134</v>
      </c>
      <c r="BM378" s="187" t="s">
        <v>919</v>
      </c>
    </row>
    <row r="379" spans="1:65" s="2" customFormat="1" ht="11.25">
      <c r="A379" s="36"/>
      <c r="B379" s="37"/>
      <c r="C379" s="38"/>
      <c r="D379" s="189" t="s">
        <v>136</v>
      </c>
      <c r="E379" s="38"/>
      <c r="F379" s="190" t="s">
        <v>920</v>
      </c>
      <c r="G379" s="38"/>
      <c r="H379" s="38"/>
      <c r="I379" s="191"/>
      <c r="J379" s="38"/>
      <c r="K379" s="38"/>
      <c r="L379" s="41"/>
      <c r="M379" s="192"/>
      <c r="N379" s="193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136</v>
      </c>
      <c r="AU379" s="19" t="s">
        <v>84</v>
      </c>
    </row>
    <row r="380" spans="1:65" s="2" customFormat="1" ht="19.5">
      <c r="A380" s="36"/>
      <c r="B380" s="37"/>
      <c r="C380" s="38"/>
      <c r="D380" s="194" t="s">
        <v>138</v>
      </c>
      <c r="E380" s="38"/>
      <c r="F380" s="195" t="s">
        <v>139</v>
      </c>
      <c r="G380" s="38"/>
      <c r="H380" s="38"/>
      <c r="I380" s="191"/>
      <c r="J380" s="38"/>
      <c r="K380" s="38"/>
      <c r="L380" s="41"/>
      <c r="M380" s="192"/>
      <c r="N380" s="193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138</v>
      </c>
      <c r="AU380" s="19" t="s">
        <v>84</v>
      </c>
    </row>
    <row r="381" spans="1:65" s="14" customFormat="1" ht="11.25">
      <c r="B381" s="206"/>
      <c r="C381" s="207"/>
      <c r="D381" s="194" t="s">
        <v>140</v>
      </c>
      <c r="E381" s="208" t="s">
        <v>21</v>
      </c>
      <c r="F381" s="209" t="s">
        <v>720</v>
      </c>
      <c r="G381" s="207"/>
      <c r="H381" s="210">
        <v>2</v>
      </c>
      <c r="I381" s="211"/>
      <c r="J381" s="207"/>
      <c r="K381" s="207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140</v>
      </c>
      <c r="AU381" s="216" t="s">
        <v>84</v>
      </c>
      <c r="AV381" s="14" t="s">
        <v>84</v>
      </c>
      <c r="AW381" s="14" t="s">
        <v>35</v>
      </c>
      <c r="AX381" s="14" t="s">
        <v>74</v>
      </c>
      <c r="AY381" s="216" t="s">
        <v>128</v>
      </c>
    </row>
    <row r="382" spans="1:65" s="14" customFormat="1" ht="11.25">
      <c r="B382" s="206"/>
      <c r="C382" s="207"/>
      <c r="D382" s="194" t="s">
        <v>140</v>
      </c>
      <c r="E382" s="208" t="s">
        <v>21</v>
      </c>
      <c r="F382" s="209" t="s">
        <v>722</v>
      </c>
      <c r="G382" s="207"/>
      <c r="H382" s="210">
        <v>2</v>
      </c>
      <c r="I382" s="211"/>
      <c r="J382" s="207"/>
      <c r="K382" s="207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140</v>
      </c>
      <c r="AU382" s="216" t="s">
        <v>84</v>
      </c>
      <c r="AV382" s="14" t="s">
        <v>84</v>
      </c>
      <c r="AW382" s="14" t="s">
        <v>35</v>
      </c>
      <c r="AX382" s="14" t="s">
        <v>74</v>
      </c>
      <c r="AY382" s="216" t="s">
        <v>128</v>
      </c>
    </row>
    <row r="383" spans="1:65" s="14" customFormat="1" ht="11.25">
      <c r="B383" s="206"/>
      <c r="C383" s="207"/>
      <c r="D383" s="194" t="s">
        <v>140</v>
      </c>
      <c r="E383" s="208" t="s">
        <v>21</v>
      </c>
      <c r="F383" s="209" t="s">
        <v>724</v>
      </c>
      <c r="G383" s="207"/>
      <c r="H383" s="210">
        <v>1</v>
      </c>
      <c r="I383" s="211"/>
      <c r="J383" s="207"/>
      <c r="K383" s="207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140</v>
      </c>
      <c r="AU383" s="216" t="s">
        <v>84</v>
      </c>
      <c r="AV383" s="14" t="s">
        <v>84</v>
      </c>
      <c r="AW383" s="14" t="s">
        <v>35</v>
      </c>
      <c r="AX383" s="14" t="s">
        <v>74</v>
      </c>
      <c r="AY383" s="216" t="s">
        <v>128</v>
      </c>
    </row>
    <row r="384" spans="1:65" s="14" customFormat="1" ht="11.25">
      <c r="B384" s="206"/>
      <c r="C384" s="207"/>
      <c r="D384" s="194" t="s">
        <v>140</v>
      </c>
      <c r="E384" s="208" t="s">
        <v>21</v>
      </c>
      <c r="F384" s="209" t="s">
        <v>726</v>
      </c>
      <c r="G384" s="207"/>
      <c r="H384" s="210">
        <v>8</v>
      </c>
      <c r="I384" s="211"/>
      <c r="J384" s="207"/>
      <c r="K384" s="207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140</v>
      </c>
      <c r="AU384" s="216" t="s">
        <v>84</v>
      </c>
      <c r="AV384" s="14" t="s">
        <v>84</v>
      </c>
      <c r="AW384" s="14" t="s">
        <v>35</v>
      </c>
      <c r="AX384" s="14" t="s">
        <v>74</v>
      </c>
      <c r="AY384" s="216" t="s">
        <v>128</v>
      </c>
    </row>
    <row r="385" spans="1:65" s="15" customFormat="1" ht="11.25">
      <c r="B385" s="217"/>
      <c r="C385" s="218"/>
      <c r="D385" s="194" t="s">
        <v>140</v>
      </c>
      <c r="E385" s="219" t="s">
        <v>21</v>
      </c>
      <c r="F385" s="220" t="s">
        <v>146</v>
      </c>
      <c r="G385" s="218"/>
      <c r="H385" s="221">
        <v>13</v>
      </c>
      <c r="I385" s="222"/>
      <c r="J385" s="218"/>
      <c r="K385" s="218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140</v>
      </c>
      <c r="AU385" s="227" t="s">
        <v>84</v>
      </c>
      <c r="AV385" s="15" t="s">
        <v>134</v>
      </c>
      <c r="AW385" s="15" t="s">
        <v>35</v>
      </c>
      <c r="AX385" s="15" t="s">
        <v>82</v>
      </c>
      <c r="AY385" s="227" t="s">
        <v>128</v>
      </c>
    </row>
    <row r="386" spans="1:65" s="2" customFormat="1" ht="21.75" customHeight="1">
      <c r="A386" s="36"/>
      <c r="B386" s="37"/>
      <c r="C386" s="242" t="s">
        <v>640</v>
      </c>
      <c r="D386" s="242" t="s">
        <v>252</v>
      </c>
      <c r="E386" s="243" t="s">
        <v>921</v>
      </c>
      <c r="F386" s="244" t="s">
        <v>922</v>
      </c>
      <c r="G386" s="245" t="s">
        <v>467</v>
      </c>
      <c r="H386" s="246">
        <v>39</v>
      </c>
      <c r="I386" s="247"/>
      <c r="J386" s="248">
        <f>ROUND(I386*H386,2)</f>
        <v>0</v>
      </c>
      <c r="K386" s="244" t="s">
        <v>133</v>
      </c>
      <c r="L386" s="249"/>
      <c r="M386" s="250" t="s">
        <v>21</v>
      </c>
      <c r="N386" s="251" t="s">
        <v>45</v>
      </c>
      <c r="O386" s="66"/>
      <c r="P386" s="185">
        <f>O386*H386</f>
        <v>0</v>
      </c>
      <c r="Q386" s="185">
        <v>5.8999999999999999E-3</v>
      </c>
      <c r="R386" s="185">
        <f>Q386*H386</f>
        <v>0.2301</v>
      </c>
      <c r="S386" s="185">
        <v>0</v>
      </c>
      <c r="T386" s="186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7" t="s">
        <v>235</v>
      </c>
      <c r="AT386" s="187" t="s">
        <v>252</v>
      </c>
      <c r="AU386" s="187" t="s">
        <v>84</v>
      </c>
      <c r="AY386" s="19" t="s">
        <v>128</v>
      </c>
      <c r="BE386" s="188">
        <f>IF(N386="základní",J386,0)</f>
        <v>0</v>
      </c>
      <c r="BF386" s="188">
        <f>IF(N386="snížená",J386,0)</f>
        <v>0</v>
      </c>
      <c r="BG386" s="188">
        <f>IF(N386="zákl. přenesená",J386,0)</f>
        <v>0</v>
      </c>
      <c r="BH386" s="188">
        <f>IF(N386="sníž. přenesená",J386,0)</f>
        <v>0</v>
      </c>
      <c r="BI386" s="188">
        <f>IF(N386="nulová",J386,0)</f>
        <v>0</v>
      </c>
      <c r="BJ386" s="19" t="s">
        <v>82</v>
      </c>
      <c r="BK386" s="188">
        <f>ROUND(I386*H386,2)</f>
        <v>0</v>
      </c>
      <c r="BL386" s="19" t="s">
        <v>134</v>
      </c>
      <c r="BM386" s="187" t="s">
        <v>923</v>
      </c>
    </row>
    <row r="387" spans="1:65" s="2" customFormat="1" ht="19.5">
      <c r="A387" s="36"/>
      <c r="B387" s="37"/>
      <c r="C387" s="38"/>
      <c r="D387" s="194" t="s">
        <v>138</v>
      </c>
      <c r="E387" s="38"/>
      <c r="F387" s="195" t="s">
        <v>139</v>
      </c>
      <c r="G387" s="38"/>
      <c r="H387" s="38"/>
      <c r="I387" s="191"/>
      <c r="J387" s="38"/>
      <c r="K387" s="38"/>
      <c r="L387" s="41"/>
      <c r="M387" s="192"/>
      <c r="N387" s="193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138</v>
      </c>
      <c r="AU387" s="19" t="s">
        <v>84</v>
      </c>
    </row>
    <row r="388" spans="1:65" s="14" customFormat="1" ht="11.25">
      <c r="B388" s="206"/>
      <c r="C388" s="207"/>
      <c r="D388" s="194" t="s">
        <v>140</v>
      </c>
      <c r="E388" s="208" t="s">
        <v>21</v>
      </c>
      <c r="F388" s="209" t="s">
        <v>924</v>
      </c>
      <c r="G388" s="207"/>
      <c r="H388" s="210">
        <v>39</v>
      </c>
      <c r="I388" s="211"/>
      <c r="J388" s="207"/>
      <c r="K388" s="207"/>
      <c r="L388" s="212"/>
      <c r="M388" s="213"/>
      <c r="N388" s="214"/>
      <c r="O388" s="214"/>
      <c r="P388" s="214"/>
      <c r="Q388" s="214"/>
      <c r="R388" s="214"/>
      <c r="S388" s="214"/>
      <c r="T388" s="215"/>
      <c r="AT388" s="216" t="s">
        <v>140</v>
      </c>
      <c r="AU388" s="216" t="s">
        <v>84</v>
      </c>
      <c r="AV388" s="14" t="s">
        <v>84</v>
      </c>
      <c r="AW388" s="14" t="s">
        <v>35</v>
      </c>
      <c r="AX388" s="14" t="s">
        <v>82</v>
      </c>
      <c r="AY388" s="216" t="s">
        <v>128</v>
      </c>
    </row>
    <row r="389" spans="1:65" s="2" customFormat="1" ht="21.75" customHeight="1">
      <c r="A389" s="36"/>
      <c r="B389" s="37"/>
      <c r="C389" s="242" t="s">
        <v>654</v>
      </c>
      <c r="D389" s="242" t="s">
        <v>252</v>
      </c>
      <c r="E389" s="243" t="s">
        <v>914</v>
      </c>
      <c r="F389" s="244" t="s">
        <v>915</v>
      </c>
      <c r="G389" s="245" t="s">
        <v>467</v>
      </c>
      <c r="H389" s="246">
        <v>39</v>
      </c>
      <c r="I389" s="247"/>
      <c r="J389" s="248">
        <f>ROUND(I389*H389,2)</f>
        <v>0</v>
      </c>
      <c r="K389" s="244" t="s">
        <v>133</v>
      </c>
      <c r="L389" s="249"/>
      <c r="M389" s="250" t="s">
        <v>21</v>
      </c>
      <c r="N389" s="251" t="s">
        <v>45</v>
      </c>
      <c r="O389" s="66"/>
      <c r="P389" s="185">
        <f>O389*H389</f>
        <v>0</v>
      </c>
      <c r="Q389" s="185">
        <v>1E-3</v>
      </c>
      <c r="R389" s="185">
        <f>Q389*H389</f>
        <v>3.9E-2</v>
      </c>
      <c r="S389" s="185">
        <v>0</v>
      </c>
      <c r="T389" s="186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87" t="s">
        <v>235</v>
      </c>
      <c r="AT389" s="187" t="s">
        <v>252</v>
      </c>
      <c r="AU389" s="187" t="s">
        <v>84</v>
      </c>
      <c r="AY389" s="19" t="s">
        <v>128</v>
      </c>
      <c r="BE389" s="188">
        <f>IF(N389="základní",J389,0)</f>
        <v>0</v>
      </c>
      <c r="BF389" s="188">
        <f>IF(N389="snížená",J389,0)</f>
        <v>0</v>
      </c>
      <c r="BG389" s="188">
        <f>IF(N389="zákl. přenesená",J389,0)</f>
        <v>0</v>
      </c>
      <c r="BH389" s="188">
        <f>IF(N389="sníž. přenesená",J389,0)</f>
        <v>0</v>
      </c>
      <c r="BI389" s="188">
        <f>IF(N389="nulová",J389,0)</f>
        <v>0</v>
      </c>
      <c r="BJ389" s="19" t="s">
        <v>82</v>
      </c>
      <c r="BK389" s="188">
        <f>ROUND(I389*H389,2)</f>
        <v>0</v>
      </c>
      <c r="BL389" s="19" t="s">
        <v>134</v>
      </c>
      <c r="BM389" s="187" t="s">
        <v>925</v>
      </c>
    </row>
    <row r="390" spans="1:65" s="2" customFormat="1" ht="19.5">
      <c r="A390" s="36"/>
      <c r="B390" s="37"/>
      <c r="C390" s="38"/>
      <c r="D390" s="194" t="s">
        <v>138</v>
      </c>
      <c r="E390" s="38"/>
      <c r="F390" s="195" t="s">
        <v>139</v>
      </c>
      <c r="G390" s="38"/>
      <c r="H390" s="38"/>
      <c r="I390" s="191"/>
      <c r="J390" s="38"/>
      <c r="K390" s="38"/>
      <c r="L390" s="41"/>
      <c r="M390" s="192"/>
      <c r="N390" s="193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138</v>
      </c>
      <c r="AU390" s="19" t="s">
        <v>84</v>
      </c>
    </row>
    <row r="391" spans="1:65" s="14" customFormat="1" ht="11.25">
      <c r="B391" s="206"/>
      <c r="C391" s="207"/>
      <c r="D391" s="194" t="s">
        <v>140</v>
      </c>
      <c r="E391" s="208" t="s">
        <v>21</v>
      </c>
      <c r="F391" s="209" t="s">
        <v>924</v>
      </c>
      <c r="G391" s="207"/>
      <c r="H391" s="210">
        <v>39</v>
      </c>
      <c r="I391" s="211"/>
      <c r="J391" s="207"/>
      <c r="K391" s="207"/>
      <c r="L391" s="212"/>
      <c r="M391" s="213"/>
      <c r="N391" s="214"/>
      <c r="O391" s="214"/>
      <c r="P391" s="214"/>
      <c r="Q391" s="214"/>
      <c r="R391" s="214"/>
      <c r="S391" s="214"/>
      <c r="T391" s="215"/>
      <c r="AT391" s="216" t="s">
        <v>140</v>
      </c>
      <c r="AU391" s="216" t="s">
        <v>84</v>
      </c>
      <c r="AV391" s="14" t="s">
        <v>84</v>
      </c>
      <c r="AW391" s="14" t="s">
        <v>35</v>
      </c>
      <c r="AX391" s="14" t="s">
        <v>82</v>
      </c>
      <c r="AY391" s="216" t="s">
        <v>128</v>
      </c>
    </row>
    <row r="392" spans="1:65" s="2" customFormat="1" ht="33" customHeight="1">
      <c r="A392" s="36"/>
      <c r="B392" s="37"/>
      <c r="C392" s="176" t="s">
        <v>926</v>
      </c>
      <c r="D392" s="176" t="s">
        <v>130</v>
      </c>
      <c r="E392" s="177" t="s">
        <v>927</v>
      </c>
      <c r="F392" s="178" t="s">
        <v>928</v>
      </c>
      <c r="G392" s="179" t="s">
        <v>175</v>
      </c>
      <c r="H392" s="180">
        <v>8</v>
      </c>
      <c r="I392" s="181"/>
      <c r="J392" s="182">
        <f>ROUND(I392*H392,2)</f>
        <v>0</v>
      </c>
      <c r="K392" s="178" t="s">
        <v>133</v>
      </c>
      <c r="L392" s="41"/>
      <c r="M392" s="183" t="s">
        <v>21</v>
      </c>
      <c r="N392" s="184" t="s">
        <v>45</v>
      </c>
      <c r="O392" s="66"/>
      <c r="P392" s="185">
        <f>O392*H392</f>
        <v>0</v>
      </c>
      <c r="Q392" s="185">
        <v>3.0000000000000001E-5</v>
      </c>
      <c r="R392" s="185">
        <f>Q392*H392</f>
        <v>2.4000000000000001E-4</v>
      </c>
      <c r="S392" s="185">
        <v>0</v>
      </c>
      <c r="T392" s="186">
        <f>S392*H392</f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87" t="s">
        <v>134</v>
      </c>
      <c r="AT392" s="187" t="s">
        <v>130</v>
      </c>
      <c r="AU392" s="187" t="s">
        <v>84</v>
      </c>
      <c r="AY392" s="19" t="s">
        <v>128</v>
      </c>
      <c r="BE392" s="188">
        <f>IF(N392="základní",J392,0)</f>
        <v>0</v>
      </c>
      <c r="BF392" s="188">
        <f>IF(N392="snížená",J392,0)</f>
        <v>0</v>
      </c>
      <c r="BG392" s="188">
        <f>IF(N392="zákl. přenesená",J392,0)</f>
        <v>0</v>
      </c>
      <c r="BH392" s="188">
        <f>IF(N392="sníž. přenesená",J392,0)</f>
        <v>0</v>
      </c>
      <c r="BI392" s="188">
        <f>IF(N392="nulová",J392,0)</f>
        <v>0</v>
      </c>
      <c r="BJ392" s="19" t="s">
        <v>82</v>
      </c>
      <c r="BK392" s="188">
        <f>ROUND(I392*H392,2)</f>
        <v>0</v>
      </c>
      <c r="BL392" s="19" t="s">
        <v>134</v>
      </c>
      <c r="BM392" s="187" t="s">
        <v>929</v>
      </c>
    </row>
    <row r="393" spans="1:65" s="2" customFormat="1" ht="11.25">
      <c r="A393" s="36"/>
      <c r="B393" s="37"/>
      <c r="C393" s="38"/>
      <c r="D393" s="189" t="s">
        <v>136</v>
      </c>
      <c r="E393" s="38"/>
      <c r="F393" s="190" t="s">
        <v>930</v>
      </c>
      <c r="G393" s="38"/>
      <c r="H393" s="38"/>
      <c r="I393" s="191"/>
      <c r="J393" s="38"/>
      <c r="K393" s="38"/>
      <c r="L393" s="41"/>
      <c r="M393" s="192"/>
      <c r="N393" s="193"/>
      <c r="O393" s="66"/>
      <c r="P393" s="66"/>
      <c r="Q393" s="66"/>
      <c r="R393" s="66"/>
      <c r="S393" s="66"/>
      <c r="T393" s="67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T393" s="19" t="s">
        <v>136</v>
      </c>
      <c r="AU393" s="19" t="s">
        <v>84</v>
      </c>
    </row>
    <row r="394" spans="1:65" s="2" customFormat="1" ht="19.5">
      <c r="A394" s="36"/>
      <c r="B394" s="37"/>
      <c r="C394" s="38"/>
      <c r="D394" s="194" t="s">
        <v>138</v>
      </c>
      <c r="E394" s="38"/>
      <c r="F394" s="195" t="s">
        <v>139</v>
      </c>
      <c r="G394" s="38"/>
      <c r="H394" s="38"/>
      <c r="I394" s="191"/>
      <c r="J394" s="38"/>
      <c r="K394" s="38"/>
      <c r="L394" s="41"/>
      <c r="M394" s="192"/>
      <c r="N394" s="193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138</v>
      </c>
      <c r="AU394" s="19" t="s">
        <v>84</v>
      </c>
    </row>
    <row r="395" spans="1:65" s="14" customFormat="1" ht="22.5">
      <c r="B395" s="206"/>
      <c r="C395" s="207"/>
      <c r="D395" s="194" t="s">
        <v>140</v>
      </c>
      <c r="E395" s="208" t="s">
        <v>21</v>
      </c>
      <c r="F395" s="209" t="s">
        <v>931</v>
      </c>
      <c r="G395" s="207"/>
      <c r="H395" s="210">
        <v>8</v>
      </c>
      <c r="I395" s="211"/>
      <c r="J395" s="207"/>
      <c r="K395" s="207"/>
      <c r="L395" s="212"/>
      <c r="M395" s="213"/>
      <c r="N395" s="214"/>
      <c r="O395" s="214"/>
      <c r="P395" s="214"/>
      <c r="Q395" s="214"/>
      <c r="R395" s="214"/>
      <c r="S395" s="214"/>
      <c r="T395" s="215"/>
      <c r="AT395" s="216" t="s">
        <v>140</v>
      </c>
      <c r="AU395" s="216" t="s">
        <v>84</v>
      </c>
      <c r="AV395" s="14" t="s">
        <v>84</v>
      </c>
      <c r="AW395" s="14" t="s">
        <v>35</v>
      </c>
      <c r="AX395" s="14" t="s">
        <v>74</v>
      </c>
      <c r="AY395" s="216" t="s">
        <v>128</v>
      </c>
    </row>
    <row r="396" spans="1:65" s="15" customFormat="1" ht="11.25">
      <c r="B396" s="217"/>
      <c r="C396" s="218"/>
      <c r="D396" s="194" t="s">
        <v>140</v>
      </c>
      <c r="E396" s="219" t="s">
        <v>21</v>
      </c>
      <c r="F396" s="220" t="s">
        <v>146</v>
      </c>
      <c r="G396" s="218"/>
      <c r="H396" s="221">
        <v>8</v>
      </c>
      <c r="I396" s="222"/>
      <c r="J396" s="218"/>
      <c r="K396" s="218"/>
      <c r="L396" s="223"/>
      <c r="M396" s="224"/>
      <c r="N396" s="225"/>
      <c r="O396" s="225"/>
      <c r="P396" s="225"/>
      <c r="Q396" s="225"/>
      <c r="R396" s="225"/>
      <c r="S396" s="225"/>
      <c r="T396" s="226"/>
      <c r="AT396" s="227" t="s">
        <v>140</v>
      </c>
      <c r="AU396" s="227" t="s">
        <v>84</v>
      </c>
      <c r="AV396" s="15" t="s">
        <v>134</v>
      </c>
      <c r="AW396" s="15" t="s">
        <v>35</v>
      </c>
      <c r="AX396" s="15" t="s">
        <v>82</v>
      </c>
      <c r="AY396" s="227" t="s">
        <v>128</v>
      </c>
    </row>
    <row r="397" spans="1:65" s="2" customFormat="1" ht="16.5" customHeight="1">
      <c r="A397" s="36"/>
      <c r="B397" s="37"/>
      <c r="C397" s="242" t="s">
        <v>932</v>
      </c>
      <c r="D397" s="242" t="s">
        <v>252</v>
      </c>
      <c r="E397" s="243" t="s">
        <v>933</v>
      </c>
      <c r="F397" s="244" t="s">
        <v>934</v>
      </c>
      <c r="G397" s="245" t="s">
        <v>175</v>
      </c>
      <c r="H397" s="246">
        <v>8.8000000000000007</v>
      </c>
      <c r="I397" s="247"/>
      <c r="J397" s="248">
        <f>ROUND(I397*H397,2)</f>
        <v>0</v>
      </c>
      <c r="K397" s="244" t="s">
        <v>133</v>
      </c>
      <c r="L397" s="249"/>
      <c r="M397" s="250" t="s">
        <v>21</v>
      </c>
      <c r="N397" s="251" t="s">
        <v>45</v>
      </c>
      <c r="O397" s="66"/>
      <c r="P397" s="185">
        <f>O397*H397</f>
        <v>0</v>
      </c>
      <c r="Q397" s="185">
        <v>5.0000000000000001E-4</v>
      </c>
      <c r="R397" s="185">
        <f>Q397*H397</f>
        <v>4.4000000000000003E-3</v>
      </c>
      <c r="S397" s="185">
        <v>0</v>
      </c>
      <c r="T397" s="186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7" t="s">
        <v>235</v>
      </c>
      <c r="AT397" s="187" t="s">
        <v>252</v>
      </c>
      <c r="AU397" s="187" t="s">
        <v>84</v>
      </c>
      <c r="AY397" s="19" t="s">
        <v>128</v>
      </c>
      <c r="BE397" s="188">
        <f>IF(N397="základní",J397,0)</f>
        <v>0</v>
      </c>
      <c r="BF397" s="188">
        <f>IF(N397="snížená",J397,0)</f>
        <v>0</v>
      </c>
      <c r="BG397" s="188">
        <f>IF(N397="zákl. přenesená",J397,0)</f>
        <v>0</v>
      </c>
      <c r="BH397" s="188">
        <f>IF(N397="sníž. přenesená",J397,0)</f>
        <v>0</v>
      </c>
      <c r="BI397" s="188">
        <f>IF(N397="nulová",J397,0)</f>
        <v>0</v>
      </c>
      <c r="BJ397" s="19" t="s">
        <v>82</v>
      </c>
      <c r="BK397" s="188">
        <f>ROUND(I397*H397,2)</f>
        <v>0</v>
      </c>
      <c r="BL397" s="19" t="s">
        <v>134</v>
      </c>
      <c r="BM397" s="187" t="s">
        <v>935</v>
      </c>
    </row>
    <row r="398" spans="1:65" s="2" customFormat="1" ht="19.5">
      <c r="A398" s="36"/>
      <c r="B398" s="37"/>
      <c r="C398" s="38"/>
      <c r="D398" s="194" t="s">
        <v>138</v>
      </c>
      <c r="E398" s="38"/>
      <c r="F398" s="195" t="s">
        <v>139</v>
      </c>
      <c r="G398" s="38"/>
      <c r="H398" s="38"/>
      <c r="I398" s="191"/>
      <c r="J398" s="38"/>
      <c r="K398" s="38"/>
      <c r="L398" s="41"/>
      <c r="M398" s="192"/>
      <c r="N398" s="193"/>
      <c r="O398" s="66"/>
      <c r="P398" s="66"/>
      <c r="Q398" s="66"/>
      <c r="R398" s="66"/>
      <c r="S398" s="66"/>
      <c r="T398" s="67"/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T398" s="19" t="s">
        <v>138</v>
      </c>
      <c r="AU398" s="19" t="s">
        <v>84</v>
      </c>
    </row>
    <row r="399" spans="1:65" s="14" customFormat="1" ht="11.25">
      <c r="B399" s="206"/>
      <c r="C399" s="207"/>
      <c r="D399" s="194" t="s">
        <v>140</v>
      </c>
      <c r="E399" s="208" t="s">
        <v>21</v>
      </c>
      <c r="F399" s="209" t="s">
        <v>936</v>
      </c>
      <c r="G399" s="207"/>
      <c r="H399" s="210">
        <v>8.8000000000000007</v>
      </c>
      <c r="I399" s="211"/>
      <c r="J399" s="207"/>
      <c r="K399" s="207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140</v>
      </c>
      <c r="AU399" s="216" t="s">
        <v>84</v>
      </c>
      <c r="AV399" s="14" t="s">
        <v>84</v>
      </c>
      <c r="AW399" s="14" t="s">
        <v>35</v>
      </c>
      <c r="AX399" s="14" t="s">
        <v>82</v>
      </c>
      <c r="AY399" s="216" t="s">
        <v>128</v>
      </c>
    </row>
    <row r="400" spans="1:65" s="2" customFormat="1" ht="24.2" customHeight="1">
      <c r="A400" s="36"/>
      <c r="B400" s="37"/>
      <c r="C400" s="176" t="s">
        <v>937</v>
      </c>
      <c r="D400" s="176" t="s">
        <v>130</v>
      </c>
      <c r="E400" s="177" t="s">
        <v>938</v>
      </c>
      <c r="F400" s="178" t="s">
        <v>939</v>
      </c>
      <c r="G400" s="179" t="s">
        <v>467</v>
      </c>
      <c r="H400" s="180">
        <v>24</v>
      </c>
      <c r="I400" s="181"/>
      <c r="J400" s="182">
        <f>ROUND(I400*H400,2)</f>
        <v>0</v>
      </c>
      <c r="K400" s="178" t="s">
        <v>133</v>
      </c>
      <c r="L400" s="41"/>
      <c r="M400" s="183" t="s">
        <v>21</v>
      </c>
      <c r="N400" s="184" t="s">
        <v>45</v>
      </c>
      <c r="O400" s="66"/>
      <c r="P400" s="185">
        <f>O400*H400</f>
        <v>0</v>
      </c>
      <c r="Q400" s="185">
        <v>0</v>
      </c>
      <c r="R400" s="185">
        <f>Q400*H400</f>
        <v>0</v>
      </c>
      <c r="S400" s="185">
        <v>0</v>
      </c>
      <c r="T400" s="186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7" t="s">
        <v>134</v>
      </c>
      <c r="AT400" s="187" t="s">
        <v>130</v>
      </c>
      <c r="AU400" s="187" t="s">
        <v>84</v>
      </c>
      <c r="AY400" s="19" t="s">
        <v>128</v>
      </c>
      <c r="BE400" s="188">
        <f>IF(N400="základní",J400,0)</f>
        <v>0</v>
      </c>
      <c r="BF400" s="188">
        <f>IF(N400="snížená",J400,0)</f>
        <v>0</v>
      </c>
      <c r="BG400" s="188">
        <f>IF(N400="zákl. přenesená",J400,0)</f>
        <v>0</v>
      </c>
      <c r="BH400" s="188">
        <f>IF(N400="sníž. přenesená",J400,0)</f>
        <v>0</v>
      </c>
      <c r="BI400" s="188">
        <f>IF(N400="nulová",J400,0)</f>
        <v>0</v>
      </c>
      <c r="BJ400" s="19" t="s">
        <v>82</v>
      </c>
      <c r="BK400" s="188">
        <f>ROUND(I400*H400,2)</f>
        <v>0</v>
      </c>
      <c r="BL400" s="19" t="s">
        <v>134</v>
      </c>
      <c r="BM400" s="187" t="s">
        <v>940</v>
      </c>
    </row>
    <row r="401" spans="1:65" s="2" customFormat="1" ht="11.25">
      <c r="A401" s="36"/>
      <c r="B401" s="37"/>
      <c r="C401" s="38"/>
      <c r="D401" s="189" t="s">
        <v>136</v>
      </c>
      <c r="E401" s="38"/>
      <c r="F401" s="190" t="s">
        <v>941</v>
      </c>
      <c r="G401" s="38"/>
      <c r="H401" s="38"/>
      <c r="I401" s="191"/>
      <c r="J401" s="38"/>
      <c r="K401" s="38"/>
      <c r="L401" s="41"/>
      <c r="M401" s="192"/>
      <c r="N401" s="193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136</v>
      </c>
      <c r="AU401" s="19" t="s">
        <v>84</v>
      </c>
    </row>
    <row r="402" spans="1:65" s="2" customFormat="1" ht="19.5">
      <c r="A402" s="36"/>
      <c r="B402" s="37"/>
      <c r="C402" s="38"/>
      <c r="D402" s="194" t="s">
        <v>138</v>
      </c>
      <c r="E402" s="38"/>
      <c r="F402" s="195" t="s">
        <v>139</v>
      </c>
      <c r="G402" s="38"/>
      <c r="H402" s="38"/>
      <c r="I402" s="191"/>
      <c r="J402" s="38"/>
      <c r="K402" s="38"/>
      <c r="L402" s="41"/>
      <c r="M402" s="192"/>
      <c r="N402" s="193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138</v>
      </c>
      <c r="AU402" s="19" t="s">
        <v>84</v>
      </c>
    </row>
    <row r="403" spans="1:65" s="14" customFormat="1" ht="22.5">
      <c r="B403" s="206"/>
      <c r="C403" s="207"/>
      <c r="D403" s="194" t="s">
        <v>140</v>
      </c>
      <c r="E403" s="208" t="s">
        <v>21</v>
      </c>
      <c r="F403" s="209" t="s">
        <v>942</v>
      </c>
      <c r="G403" s="207"/>
      <c r="H403" s="210">
        <v>24</v>
      </c>
      <c r="I403" s="211"/>
      <c r="J403" s="207"/>
      <c r="K403" s="207"/>
      <c r="L403" s="212"/>
      <c r="M403" s="213"/>
      <c r="N403" s="214"/>
      <c r="O403" s="214"/>
      <c r="P403" s="214"/>
      <c r="Q403" s="214"/>
      <c r="R403" s="214"/>
      <c r="S403" s="214"/>
      <c r="T403" s="215"/>
      <c r="AT403" s="216" t="s">
        <v>140</v>
      </c>
      <c r="AU403" s="216" t="s">
        <v>84</v>
      </c>
      <c r="AV403" s="14" t="s">
        <v>84</v>
      </c>
      <c r="AW403" s="14" t="s">
        <v>35</v>
      </c>
      <c r="AX403" s="14" t="s">
        <v>74</v>
      </c>
      <c r="AY403" s="216" t="s">
        <v>128</v>
      </c>
    </row>
    <row r="404" spans="1:65" s="15" customFormat="1" ht="11.25">
      <c r="B404" s="217"/>
      <c r="C404" s="218"/>
      <c r="D404" s="194" t="s">
        <v>140</v>
      </c>
      <c r="E404" s="219" t="s">
        <v>21</v>
      </c>
      <c r="F404" s="220" t="s">
        <v>146</v>
      </c>
      <c r="G404" s="218"/>
      <c r="H404" s="221">
        <v>24</v>
      </c>
      <c r="I404" s="222"/>
      <c r="J404" s="218"/>
      <c r="K404" s="218"/>
      <c r="L404" s="223"/>
      <c r="M404" s="224"/>
      <c r="N404" s="225"/>
      <c r="O404" s="225"/>
      <c r="P404" s="225"/>
      <c r="Q404" s="225"/>
      <c r="R404" s="225"/>
      <c r="S404" s="225"/>
      <c r="T404" s="226"/>
      <c r="AT404" s="227" t="s">
        <v>140</v>
      </c>
      <c r="AU404" s="227" t="s">
        <v>84</v>
      </c>
      <c r="AV404" s="15" t="s">
        <v>134</v>
      </c>
      <c r="AW404" s="15" t="s">
        <v>35</v>
      </c>
      <c r="AX404" s="15" t="s">
        <v>82</v>
      </c>
      <c r="AY404" s="227" t="s">
        <v>128</v>
      </c>
    </row>
    <row r="405" spans="1:65" s="2" customFormat="1" ht="33" customHeight="1">
      <c r="A405" s="36"/>
      <c r="B405" s="37"/>
      <c r="C405" s="176" t="s">
        <v>943</v>
      </c>
      <c r="D405" s="176" t="s">
        <v>130</v>
      </c>
      <c r="E405" s="177" t="s">
        <v>944</v>
      </c>
      <c r="F405" s="178" t="s">
        <v>945</v>
      </c>
      <c r="G405" s="179" t="s">
        <v>337</v>
      </c>
      <c r="H405" s="180">
        <v>41.6</v>
      </c>
      <c r="I405" s="181"/>
      <c r="J405" s="182">
        <f>ROUND(I405*H405,2)</f>
        <v>0</v>
      </c>
      <c r="K405" s="178" t="s">
        <v>133</v>
      </c>
      <c r="L405" s="41"/>
      <c r="M405" s="183" t="s">
        <v>21</v>
      </c>
      <c r="N405" s="184" t="s">
        <v>45</v>
      </c>
      <c r="O405" s="66"/>
      <c r="P405" s="185">
        <f>O405*H405</f>
        <v>0</v>
      </c>
      <c r="Q405" s="185">
        <v>1.125E-2</v>
      </c>
      <c r="R405" s="185">
        <f>Q405*H405</f>
        <v>0.46799999999999997</v>
      </c>
      <c r="S405" s="185">
        <v>0</v>
      </c>
      <c r="T405" s="186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87" t="s">
        <v>134</v>
      </c>
      <c r="AT405" s="187" t="s">
        <v>130</v>
      </c>
      <c r="AU405" s="187" t="s">
        <v>84</v>
      </c>
      <c r="AY405" s="19" t="s">
        <v>128</v>
      </c>
      <c r="BE405" s="188">
        <f>IF(N405="základní",J405,0)</f>
        <v>0</v>
      </c>
      <c r="BF405" s="188">
        <f>IF(N405="snížená",J405,0)</f>
        <v>0</v>
      </c>
      <c r="BG405" s="188">
        <f>IF(N405="zákl. přenesená",J405,0)</f>
        <v>0</v>
      </c>
      <c r="BH405" s="188">
        <f>IF(N405="sníž. přenesená",J405,0)</f>
        <v>0</v>
      </c>
      <c r="BI405" s="188">
        <f>IF(N405="nulová",J405,0)</f>
        <v>0</v>
      </c>
      <c r="BJ405" s="19" t="s">
        <v>82</v>
      </c>
      <c r="BK405" s="188">
        <f>ROUND(I405*H405,2)</f>
        <v>0</v>
      </c>
      <c r="BL405" s="19" t="s">
        <v>134</v>
      </c>
      <c r="BM405" s="187" t="s">
        <v>946</v>
      </c>
    </row>
    <row r="406" spans="1:65" s="2" customFormat="1" ht="11.25">
      <c r="A406" s="36"/>
      <c r="B406" s="37"/>
      <c r="C406" s="38"/>
      <c r="D406" s="189" t="s">
        <v>136</v>
      </c>
      <c r="E406" s="38"/>
      <c r="F406" s="190" t="s">
        <v>947</v>
      </c>
      <c r="G406" s="38"/>
      <c r="H406" s="38"/>
      <c r="I406" s="191"/>
      <c r="J406" s="38"/>
      <c r="K406" s="38"/>
      <c r="L406" s="41"/>
      <c r="M406" s="192"/>
      <c r="N406" s="193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136</v>
      </c>
      <c r="AU406" s="19" t="s">
        <v>84</v>
      </c>
    </row>
    <row r="407" spans="1:65" s="2" customFormat="1" ht="19.5">
      <c r="A407" s="36"/>
      <c r="B407" s="37"/>
      <c r="C407" s="38"/>
      <c r="D407" s="194" t="s">
        <v>138</v>
      </c>
      <c r="E407" s="38"/>
      <c r="F407" s="195" t="s">
        <v>139</v>
      </c>
      <c r="G407" s="38"/>
      <c r="H407" s="38"/>
      <c r="I407" s="191"/>
      <c r="J407" s="38"/>
      <c r="K407" s="38"/>
      <c r="L407" s="41"/>
      <c r="M407" s="192"/>
      <c r="N407" s="193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138</v>
      </c>
      <c r="AU407" s="19" t="s">
        <v>84</v>
      </c>
    </row>
    <row r="408" spans="1:65" s="14" customFormat="1" ht="22.5">
      <c r="B408" s="206"/>
      <c r="C408" s="207"/>
      <c r="D408" s="194" t="s">
        <v>140</v>
      </c>
      <c r="E408" s="208" t="s">
        <v>21</v>
      </c>
      <c r="F408" s="209" t="s">
        <v>948</v>
      </c>
      <c r="G408" s="207"/>
      <c r="H408" s="210">
        <v>41.6</v>
      </c>
      <c r="I408" s="211"/>
      <c r="J408" s="207"/>
      <c r="K408" s="207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140</v>
      </c>
      <c r="AU408" s="216" t="s">
        <v>84</v>
      </c>
      <c r="AV408" s="14" t="s">
        <v>84</v>
      </c>
      <c r="AW408" s="14" t="s">
        <v>35</v>
      </c>
      <c r="AX408" s="14" t="s">
        <v>74</v>
      </c>
      <c r="AY408" s="216" t="s">
        <v>128</v>
      </c>
    </row>
    <row r="409" spans="1:65" s="15" customFormat="1" ht="11.25">
      <c r="B409" s="217"/>
      <c r="C409" s="218"/>
      <c r="D409" s="194" t="s">
        <v>140</v>
      </c>
      <c r="E409" s="219" t="s">
        <v>21</v>
      </c>
      <c r="F409" s="220" t="s">
        <v>146</v>
      </c>
      <c r="G409" s="218"/>
      <c r="H409" s="221">
        <v>41.6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140</v>
      </c>
      <c r="AU409" s="227" t="s">
        <v>84</v>
      </c>
      <c r="AV409" s="15" t="s">
        <v>134</v>
      </c>
      <c r="AW409" s="15" t="s">
        <v>35</v>
      </c>
      <c r="AX409" s="15" t="s">
        <v>82</v>
      </c>
      <c r="AY409" s="227" t="s">
        <v>128</v>
      </c>
    </row>
    <row r="410" spans="1:65" s="2" customFormat="1" ht="24.2" customHeight="1">
      <c r="A410" s="36"/>
      <c r="B410" s="37"/>
      <c r="C410" s="242" t="s">
        <v>949</v>
      </c>
      <c r="D410" s="242" t="s">
        <v>252</v>
      </c>
      <c r="E410" s="243" t="s">
        <v>950</v>
      </c>
      <c r="F410" s="244" t="s">
        <v>951</v>
      </c>
      <c r="G410" s="245" t="s">
        <v>175</v>
      </c>
      <c r="H410" s="246">
        <v>62.4</v>
      </c>
      <c r="I410" s="247"/>
      <c r="J410" s="248">
        <f>ROUND(I410*H410,2)</f>
        <v>0</v>
      </c>
      <c r="K410" s="244" t="s">
        <v>133</v>
      </c>
      <c r="L410" s="249"/>
      <c r="M410" s="250" t="s">
        <v>21</v>
      </c>
      <c r="N410" s="251" t="s">
        <v>45</v>
      </c>
      <c r="O410" s="66"/>
      <c r="P410" s="185">
        <f>O410*H410</f>
        <v>0</v>
      </c>
      <c r="Q410" s="185">
        <v>4.0000000000000002E-4</v>
      </c>
      <c r="R410" s="185">
        <f>Q410*H410</f>
        <v>2.496E-2</v>
      </c>
      <c r="S410" s="185">
        <v>0</v>
      </c>
      <c r="T410" s="186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87" t="s">
        <v>235</v>
      </c>
      <c r="AT410" s="187" t="s">
        <v>252</v>
      </c>
      <c r="AU410" s="187" t="s">
        <v>84</v>
      </c>
      <c r="AY410" s="19" t="s">
        <v>128</v>
      </c>
      <c r="BE410" s="188">
        <f>IF(N410="základní",J410,0)</f>
        <v>0</v>
      </c>
      <c r="BF410" s="188">
        <f>IF(N410="snížená",J410,0)</f>
        <v>0</v>
      </c>
      <c r="BG410" s="188">
        <f>IF(N410="zákl. přenesená",J410,0)</f>
        <v>0</v>
      </c>
      <c r="BH410" s="188">
        <f>IF(N410="sníž. přenesená",J410,0)</f>
        <v>0</v>
      </c>
      <c r="BI410" s="188">
        <f>IF(N410="nulová",J410,0)</f>
        <v>0</v>
      </c>
      <c r="BJ410" s="19" t="s">
        <v>82</v>
      </c>
      <c r="BK410" s="188">
        <f>ROUND(I410*H410,2)</f>
        <v>0</v>
      </c>
      <c r="BL410" s="19" t="s">
        <v>134</v>
      </c>
      <c r="BM410" s="187" t="s">
        <v>952</v>
      </c>
    </row>
    <row r="411" spans="1:65" s="2" customFormat="1" ht="19.5">
      <c r="A411" s="36"/>
      <c r="B411" s="37"/>
      <c r="C411" s="38"/>
      <c r="D411" s="194" t="s">
        <v>138</v>
      </c>
      <c r="E411" s="38"/>
      <c r="F411" s="195" t="s">
        <v>139</v>
      </c>
      <c r="G411" s="38"/>
      <c r="H411" s="38"/>
      <c r="I411" s="191"/>
      <c r="J411" s="38"/>
      <c r="K411" s="38"/>
      <c r="L411" s="41"/>
      <c r="M411" s="192"/>
      <c r="N411" s="193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138</v>
      </c>
      <c r="AU411" s="19" t="s">
        <v>84</v>
      </c>
    </row>
    <row r="412" spans="1:65" s="14" customFormat="1" ht="22.5">
      <c r="B412" s="206"/>
      <c r="C412" s="207"/>
      <c r="D412" s="194" t="s">
        <v>140</v>
      </c>
      <c r="E412" s="208" t="s">
        <v>21</v>
      </c>
      <c r="F412" s="209" t="s">
        <v>953</v>
      </c>
      <c r="G412" s="207"/>
      <c r="H412" s="210">
        <v>62.4</v>
      </c>
      <c r="I412" s="211"/>
      <c r="J412" s="207"/>
      <c r="K412" s="207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140</v>
      </c>
      <c r="AU412" s="216" t="s">
        <v>84</v>
      </c>
      <c r="AV412" s="14" t="s">
        <v>84</v>
      </c>
      <c r="AW412" s="14" t="s">
        <v>35</v>
      </c>
      <c r="AX412" s="14" t="s">
        <v>74</v>
      </c>
      <c r="AY412" s="216" t="s">
        <v>128</v>
      </c>
    </row>
    <row r="413" spans="1:65" s="15" customFormat="1" ht="11.25">
      <c r="B413" s="217"/>
      <c r="C413" s="218"/>
      <c r="D413" s="194" t="s">
        <v>140</v>
      </c>
      <c r="E413" s="219" t="s">
        <v>21</v>
      </c>
      <c r="F413" s="220" t="s">
        <v>146</v>
      </c>
      <c r="G413" s="218"/>
      <c r="H413" s="221">
        <v>62.4</v>
      </c>
      <c r="I413" s="222"/>
      <c r="J413" s="218"/>
      <c r="K413" s="218"/>
      <c r="L413" s="223"/>
      <c r="M413" s="224"/>
      <c r="N413" s="225"/>
      <c r="O413" s="225"/>
      <c r="P413" s="225"/>
      <c r="Q413" s="225"/>
      <c r="R413" s="225"/>
      <c r="S413" s="225"/>
      <c r="T413" s="226"/>
      <c r="AT413" s="227" t="s">
        <v>140</v>
      </c>
      <c r="AU413" s="227" t="s">
        <v>84</v>
      </c>
      <c r="AV413" s="15" t="s">
        <v>134</v>
      </c>
      <c r="AW413" s="15" t="s">
        <v>35</v>
      </c>
      <c r="AX413" s="15" t="s">
        <v>82</v>
      </c>
      <c r="AY413" s="227" t="s">
        <v>128</v>
      </c>
    </row>
    <row r="414" spans="1:65" s="2" customFormat="1" ht="24.2" customHeight="1">
      <c r="A414" s="36"/>
      <c r="B414" s="37"/>
      <c r="C414" s="176" t="s">
        <v>954</v>
      </c>
      <c r="D414" s="176" t="s">
        <v>130</v>
      </c>
      <c r="E414" s="177" t="s">
        <v>955</v>
      </c>
      <c r="F414" s="178" t="s">
        <v>956</v>
      </c>
      <c r="G414" s="179" t="s">
        <v>175</v>
      </c>
      <c r="H414" s="180">
        <v>48</v>
      </c>
      <c r="I414" s="181"/>
      <c r="J414" s="182">
        <f>ROUND(I414*H414,2)</f>
        <v>0</v>
      </c>
      <c r="K414" s="178" t="s">
        <v>133</v>
      </c>
      <c r="L414" s="41"/>
      <c r="M414" s="183" t="s">
        <v>21</v>
      </c>
      <c r="N414" s="184" t="s">
        <v>45</v>
      </c>
      <c r="O414" s="66"/>
      <c r="P414" s="185">
        <f>O414*H414</f>
        <v>0</v>
      </c>
      <c r="Q414" s="185">
        <v>0</v>
      </c>
      <c r="R414" s="185">
        <f>Q414*H414</f>
        <v>0</v>
      </c>
      <c r="S414" s="185">
        <v>0</v>
      </c>
      <c r="T414" s="186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87" t="s">
        <v>134</v>
      </c>
      <c r="AT414" s="187" t="s">
        <v>130</v>
      </c>
      <c r="AU414" s="187" t="s">
        <v>84</v>
      </c>
      <c r="AY414" s="19" t="s">
        <v>128</v>
      </c>
      <c r="BE414" s="188">
        <f>IF(N414="základní",J414,0)</f>
        <v>0</v>
      </c>
      <c r="BF414" s="188">
        <f>IF(N414="snížená",J414,0)</f>
        <v>0</v>
      </c>
      <c r="BG414" s="188">
        <f>IF(N414="zákl. přenesená",J414,0)</f>
        <v>0</v>
      </c>
      <c r="BH414" s="188">
        <f>IF(N414="sníž. přenesená",J414,0)</f>
        <v>0</v>
      </c>
      <c r="BI414" s="188">
        <f>IF(N414="nulová",J414,0)</f>
        <v>0</v>
      </c>
      <c r="BJ414" s="19" t="s">
        <v>82</v>
      </c>
      <c r="BK414" s="188">
        <f>ROUND(I414*H414,2)</f>
        <v>0</v>
      </c>
      <c r="BL414" s="19" t="s">
        <v>134</v>
      </c>
      <c r="BM414" s="187" t="s">
        <v>957</v>
      </c>
    </row>
    <row r="415" spans="1:65" s="2" customFormat="1" ht="11.25">
      <c r="A415" s="36"/>
      <c r="B415" s="37"/>
      <c r="C415" s="38"/>
      <c r="D415" s="189" t="s">
        <v>136</v>
      </c>
      <c r="E415" s="38"/>
      <c r="F415" s="190" t="s">
        <v>958</v>
      </c>
      <c r="G415" s="38"/>
      <c r="H415" s="38"/>
      <c r="I415" s="191"/>
      <c r="J415" s="38"/>
      <c r="K415" s="38"/>
      <c r="L415" s="41"/>
      <c r="M415" s="192"/>
      <c r="N415" s="193"/>
      <c r="O415" s="66"/>
      <c r="P415" s="66"/>
      <c r="Q415" s="66"/>
      <c r="R415" s="66"/>
      <c r="S415" s="66"/>
      <c r="T415" s="67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9" t="s">
        <v>136</v>
      </c>
      <c r="AU415" s="19" t="s">
        <v>84</v>
      </c>
    </row>
    <row r="416" spans="1:65" s="2" customFormat="1" ht="19.5">
      <c r="A416" s="36"/>
      <c r="B416" s="37"/>
      <c r="C416" s="38"/>
      <c r="D416" s="194" t="s">
        <v>138</v>
      </c>
      <c r="E416" s="38"/>
      <c r="F416" s="195" t="s">
        <v>139</v>
      </c>
      <c r="G416" s="38"/>
      <c r="H416" s="38"/>
      <c r="I416" s="191"/>
      <c r="J416" s="38"/>
      <c r="K416" s="38"/>
      <c r="L416" s="41"/>
      <c r="M416" s="192"/>
      <c r="N416" s="193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138</v>
      </c>
      <c r="AU416" s="19" t="s">
        <v>84</v>
      </c>
    </row>
    <row r="417" spans="1:65" s="14" customFormat="1" ht="22.5">
      <c r="B417" s="206"/>
      <c r="C417" s="207"/>
      <c r="D417" s="194" t="s">
        <v>140</v>
      </c>
      <c r="E417" s="208" t="s">
        <v>21</v>
      </c>
      <c r="F417" s="209" t="s">
        <v>959</v>
      </c>
      <c r="G417" s="207"/>
      <c r="H417" s="210">
        <v>48</v>
      </c>
      <c r="I417" s="211"/>
      <c r="J417" s="207"/>
      <c r="K417" s="207"/>
      <c r="L417" s="212"/>
      <c r="M417" s="213"/>
      <c r="N417" s="214"/>
      <c r="O417" s="214"/>
      <c r="P417" s="214"/>
      <c r="Q417" s="214"/>
      <c r="R417" s="214"/>
      <c r="S417" s="214"/>
      <c r="T417" s="215"/>
      <c r="AT417" s="216" t="s">
        <v>140</v>
      </c>
      <c r="AU417" s="216" t="s">
        <v>84</v>
      </c>
      <c r="AV417" s="14" t="s">
        <v>84</v>
      </c>
      <c r="AW417" s="14" t="s">
        <v>35</v>
      </c>
      <c r="AX417" s="14" t="s">
        <v>74</v>
      </c>
      <c r="AY417" s="216" t="s">
        <v>128</v>
      </c>
    </row>
    <row r="418" spans="1:65" s="15" customFormat="1" ht="11.25">
      <c r="B418" s="217"/>
      <c r="C418" s="218"/>
      <c r="D418" s="194" t="s">
        <v>140</v>
      </c>
      <c r="E418" s="219" t="s">
        <v>21</v>
      </c>
      <c r="F418" s="220" t="s">
        <v>146</v>
      </c>
      <c r="G418" s="218"/>
      <c r="H418" s="221">
        <v>48</v>
      </c>
      <c r="I418" s="222"/>
      <c r="J418" s="218"/>
      <c r="K418" s="218"/>
      <c r="L418" s="223"/>
      <c r="M418" s="224"/>
      <c r="N418" s="225"/>
      <c r="O418" s="225"/>
      <c r="P418" s="225"/>
      <c r="Q418" s="225"/>
      <c r="R418" s="225"/>
      <c r="S418" s="225"/>
      <c r="T418" s="226"/>
      <c r="AT418" s="227" t="s">
        <v>140</v>
      </c>
      <c r="AU418" s="227" t="s">
        <v>84</v>
      </c>
      <c r="AV418" s="15" t="s">
        <v>134</v>
      </c>
      <c r="AW418" s="15" t="s">
        <v>35</v>
      </c>
      <c r="AX418" s="15" t="s">
        <v>82</v>
      </c>
      <c r="AY418" s="227" t="s">
        <v>128</v>
      </c>
    </row>
    <row r="419" spans="1:65" s="2" customFormat="1" ht="16.5" customHeight="1">
      <c r="A419" s="36"/>
      <c r="B419" s="37"/>
      <c r="C419" s="242" t="s">
        <v>960</v>
      </c>
      <c r="D419" s="242" t="s">
        <v>252</v>
      </c>
      <c r="E419" s="243" t="s">
        <v>961</v>
      </c>
      <c r="F419" s="244" t="s">
        <v>962</v>
      </c>
      <c r="G419" s="245" t="s">
        <v>102</v>
      </c>
      <c r="H419" s="246">
        <v>7.3440000000000003</v>
      </c>
      <c r="I419" s="247"/>
      <c r="J419" s="248">
        <f>ROUND(I419*H419,2)</f>
        <v>0</v>
      </c>
      <c r="K419" s="244" t="s">
        <v>133</v>
      </c>
      <c r="L419" s="249"/>
      <c r="M419" s="250" t="s">
        <v>21</v>
      </c>
      <c r="N419" s="251" t="s">
        <v>45</v>
      </c>
      <c r="O419" s="66"/>
      <c r="P419" s="185">
        <f>O419*H419</f>
        <v>0</v>
      </c>
      <c r="Q419" s="185">
        <v>0.2</v>
      </c>
      <c r="R419" s="185">
        <f>Q419*H419</f>
        <v>1.4688000000000001</v>
      </c>
      <c r="S419" s="185">
        <v>0</v>
      </c>
      <c r="T419" s="186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7" t="s">
        <v>235</v>
      </c>
      <c r="AT419" s="187" t="s">
        <v>252</v>
      </c>
      <c r="AU419" s="187" t="s">
        <v>84</v>
      </c>
      <c r="AY419" s="19" t="s">
        <v>128</v>
      </c>
      <c r="BE419" s="188">
        <f>IF(N419="základní",J419,0)</f>
        <v>0</v>
      </c>
      <c r="BF419" s="188">
        <f>IF(N419="snížená",J419,0)</f>
        <v>0</v>
      </c>
      <c r="BG419" s="188">
        <f>IF(N419="zákl. přenesená",J419,0)</f>
        <v>0</v>
      </c>
      <c r="BH419" s="188">
        <f>IF(N419="sníž. přenesená",J419,0)</f>
        <v>0</v>
      </c>
      <c r="BI419" s="188">
        <f>IF(N419="nulová",J419,0)</f>
        <v>0</v>
      </c>
      <c r="BJ419" s="19" t="s">
        <v>82</v>
      </c>
      <c r="BK419" s="188">
        <f>ROUND(I419*H419,2)</f>
        <v>0</v>
      </c>
      <c r="BL419" s="19" t="s">
        <v>134</v>
      </c>
      <c r="BM419" s="187" t="s">
        <v>963</v>
      </c>
    </row>
    <row r="420" spans="1:65" s="2" customFormat="1" ht="19.5">
      <c r="A420" s="36"/>
      <c r="B420" s="37"/>
      <c r="C420" s="38"/>
      <c r="D420" s="194" t="s">
        <v>138</v>
      </c>
      <c r="E420" s="38"/>
      <c r="F420" s="195" t="s">
        <v>139</v>
      </c>
      <c r="G420" s="38"/>
      <c r="H420" s="38"/>
      <c r="I420" s="191"/>
      <c r="J420" s="38"/>
      <c r="K420" s="38"/>
      <c r="L420" s="41"/>
      <c r="M420" s="192"/>
      <c r="N420" s="193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138</v>
      </c>
      <c r="AU420" s="19" t="s">
        <v>84</v>
      </c>
    </row>
    <row r="421" spans="1:65" s="14" customFormat="1" ht="11.25">
      <c r="B421" s="206"/>
      <c r="C421" s="207"/>
      <c r="D421" s="194" t="s">
        <v>140</v>
      </c>
      <c r="E421" s="208" t="s">
        <v>21</v>
      </c>
      <c r="F421" s="209" t="s">
        <v>964</v>
      </c>
      <c r="G421" s="207"/>
      <c r="H421" s="210">
        <v>7.3440000000000003</v>
      </c>
      <c r="I421" s="211"/>
      <c r="J421" s="207"/>
      <c r="K421" s="207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140</v>
      </c>
      <c r="AU421" s="216" t="s">
        <v>84</v>
      </c>
      <c r="AV421" s="14" t="s">
        <v>84</v>
      </c>
      <c r="AW421" s="14" t="s">
        <v>35</v>
      </c>
      <c r="AX421" s="14" t="s">
        <v>82</v>
      </c>
      <c r="AY421" s="216" t="s">
        <v>128</v>
      </c>
    </row>
    <row r="422" spans="1:65" s="2" customFormat="1" ht="44.25" customHeight="1">
      <c r="A422" s="36"/>
      <c r="B422" s="37"/>
      <c r="C422" s="176" t="s">
        <v>965</v>
      </c>
      <c r="D422" s="176" t="s">
        <v>130</v>
      </c>
      <c r="E422" s="177" t="s">
        <v>966</v>
      </c>
      <c r="F422" s="178" t="s">
        <v>967</v>
      </c>
      <c r="G422" s="179" t="s">
        <v>467</v>
      </c>
      <c r="H422" s="180">
        <v>18</v>
      </c>
      <c r="I422" s="181"/>
      <c r="J422" s="182">
        <f>ROUND(I422*H422,2)</f>
        <v>0</v>
      </c>
      <c r="K422" s="178" t="s">
        <v>133</v>
      </c>
      <c r="L422" s="41"/>
      <c r="M422" s="183" t="s">
        <v>21</v>
      </c>
      <c r="N422" s="184" t="s">
        <v>45</v>
      </c>
      <c r="O422" s="66"/>
      <c r="P422" s="185">
        <f>O422*H422</f>
        <v>0</v>
      </c>
      <c r="Q422" s="185">
        <v>0.33333000000000002</v>
      </c>
      <c r="R422" s="185">
        <f>Q422*H422</f>
        <v>5.9999400000000005</v>
      </c>
      <c r="S422" s="185">
        <v>0</v>
      </c>
      <c r="T422" s="186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7" t="s">
        <v>134</v>
      </c>
      <c r="AT422" s="187" t="s">
        <v>130</v>
      </c>
      <c r="AU422" s="187" t="s">
        <v>84</v>
      </c>
      <c r="AY422" s="19" t="s">
        <v>128</v>
      </c>
      <c r="BE422" s="188">
        <f>IF(N422="základní",J422,0)</f>
        <v>0</v>
      </c>
      <c r="BF422" s="188">
        <f>IF(N422="snížená",J422,0)</f>
        <v>0</v>
      </c>
      <c r="BG422" s="188">
        <f>IF(N422="zákl. přenesená",J422,0)</f>
        <v>0</v>
      </c>
      <c r="BH422" s="188">
        <f>IF(N422="sníž. přenesená",J422,0)</f>
        <v>0</v>
      </c>
      <c r="BI422" s="188">
        <f>IF(N422="nulová",J422,0)</f>
        <v>0</v>
      </c>
      <c r="BJ422" s="19" t="s">
        <v>82</v>
      </c>
      <c r="BK422" s="188">
        <f>ROUND(I422*H422,2)</f>
        <v>0</v>
      </c>
      <c r="BL422" s="19" t="s">
        <v>134</v>
      </c>
      <c r="BM422" s="187" t="s">
        <v>968</v>
      </c>
    </row>
    <row r="423" spans="1:65" s="2" customFormat="1" ht="11.25">
      <c r="A423" s="36"/>
      <c r="B423" s="37"/>
      <c r="C423" s="38"/>
      <c r="D423" s="189" t="s">
        <v>136</v>
      </c>
      <c r="E423" s="38"/>
      <c r="F423" s="190" t="s">
        <v>969</v>
      </c>
      <c r="G423" s="38"/>
      <c r="H423" s="38"/>
      <c r="I423" s="191"/>
      <c r="J423" s="38"/>
      <c r="K423" s="38"/>
      <c r="L423" s="41"/>
      <c r="M423" s="192"/>
      <c r="N423" s="193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136</v>
      </c>
      <c r="AU423" s="19" t="s">
        <v>84</v>
      </c>
    </row>
    <row r="424" spans="1:65" s="2" customFormat="1" ht="19.5">
      <c r="A424" s="36"/>
      <c r="B424" s="37"/>
      <c r="C424" s="38"/>
      <c r="D424" s="194" t="s">
        <v>138</v>
      </c>
      <c r="E424" s="38"/>
      <c r="F424" s="195" t="s">
        <v>139</v>
      </c>
      <c r="G424" s="38"/>
      <c r="H424" s="38"/>
      <c r="I424" s="191"/>
      <c r="J424" s="38"/>
      <c r="K424" s="38"/>
      <c r="L424" s="41"/>
      <c r="M424" s="192"/>
      <c r="N424" s="193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138</v>
      </c>
      <c r="AU424" s="19" t="s">
        <v>84</v>
      </c>
    </row>
    <row r="425" spans="1:65" s="13" customFormat="1" ht="22.5">
      <c r="B425" s="196"/>
      <c r="C425" s="197"/>
      <c r="D425" s="194" t="s">
        <v>140</v>
      </c>
      <c r="E425" s="198" t="s">
        <v>21</v>
      </c>
      <c r="F425" s="199" t="s">
        <v>738</v>
      </c>
      <c r="G425" s="197"/>
      <c r="H425" s="198" t="s">
        <v>21</v>
      </c>
      <c r="I425" s="200"/>
      <c r="J425" s="197"/>
      <c r="K425" s="197"/>
      <c r="L425" s="201"/>
      <c r="M425" s="202"/>
      <c r="N425" s="203"/>
      <c r="O425" s="203"/>
      <c r="P425" s="203"/>
      <c r="Q425" s="203"/>
      <c r="R425" s="203"/>
      <c r="S425" s="203"/>
      <c r="T425" s="204"/>
      <c r="AT425" s="205" t="s">
        <v>140</v>
      </c>
      <c r="AU425" s="205" t="s">
        <v>84</v>
      </c>
      <c r="AV425" s="13" t="s">
        <v>82</v>
      </c>
      <c r="AW425" s="13" t="s">
        <v>35</v>
      </c>
      <c r="AX425" s="13" t="s">
        <v>74</v>
      </c>
      <c r="AY425" s="205" t="s">
        <v>128</v>
      </c>
    </row>
    <row r="426" spans="1:65" s="14" customFormat="1" ht="11.25">
      <c r="B426" s="206"/>
      <c r="C426" s="207"/>
      <c r="D426" s="194" t="s">
        <v>140</v>
      </c>
      <c r="E426" s="208" t="s">
        <v>21</v>
      </c>
      <c r="F426" s="209" t="s">
        <v>739</v>
      </c>
      <c r="G426" s="207"/>
      <c r="H426" s="210">
        <v>9</v>
      </c>
      <c r="I426" s="211"/>
      <c r="J426" s="207"/>
      <c r="K426" s="207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140</v>
      </c>
      <c r="AU426" s="216" t="s">
        <v>84</v>
      </c>
      <c r="AV426" s="14" t="s">
        <v>84</v>
      </c>
      <c r="AW426" s="14" t="s">
        <v>35</v>
      </c>
      <c r="AX426" s="14" t="s">
        <v>74</v>
      </c>
      <c r="AY426" s="216" t="s">
        <v>128</v>
      </c>
    </row>
    <row r="427" spans="1:65" s="14" customFormat="1" ht="11.25">
      <c r="B427" s="206"/>
      <c r="C427" s="207"/>
      <c r="D427" s="194" t="s">
        <v>140</v>
      </c>
      <c r="E427" s="208" t="s">
        <v>21</v>
      </c>
      <c r="F427" s="209" t="s">
        <v>970</v>
      </c>
      <c r="G427" s="207"/>
      <c r="H427" s="210">
        <v>1</v>
      </c>
      <c r="I427" s="211"/>
      <c r="J427" s="207"/>
      <c r="K427" s="207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140</v>
      </c>
      <c r="AU427" s="216" t="s">
        <v>84</v>
      </c>
      <c r="AV427" s="14" t="s">
        <v>84</v>
      </c>
      <c r="AW427" s="14" t="s">
        <v>35</v>
      </c>
      <c r="AX427" s="14" t="s">
        <v>74</v>
      </c>
      <c r="AY427" s="216" t="s">
        <v>128</v>
      </c>
    </row>
    <row r="428" spans="1:65" s="14" customFormat="1" ht="11.25">
      <c r="B428" s="206"/>
      <c r="C428" s="207"/>
      <c r="D428" s="194" t="s">
        <v>140</v>
      </c>
      <c r="E428" s="208" t="s">
        <v>21</v>
      </c>
      <c r="F428" s="209" t="s">
        <v>753</v>
      </c>
      <c r="G428" s="207"/>
      <c r="H428" s="210">
        <v>7</v>
      </c>
      <c r="I428" s="211"/>
      <c r="J428" s="207"/>
      <c r="K428" s="207"/>
      <c r="L428" s="212"/>
      <c r="M428" s="213"/>
      <c r="N428" s="214"/>
      <c r="O428" s="214"/>
      <c r="P428" s="214"/>
      <c r="Q428" s="214"/>
      <c r="R428" s="214"/>
      <c r="S428" s="214"/>
      <c r="T428" s="215"/>
      <c r="AT428" s="216" t="s">
        <v>140</v>
      </c>
      <c r="AU428" s="216" t="s">
        <v>84</v>
      </c>
      <c r="AV428" s="14" t="s">
        <v>84</v>
      </c>
      <c r="AW428" s="14" t="s">
        <v>35</v>
      </c>
      <c r="AX428" s="14" t="s">
        <v>74</v>
      </c>
      <c r="AY428" s="216" t="s">
        <v>128</v>
      </c>
    </row>
    <row r="429" spans="1:65" s="14" customFormat="1" ht="11.25">
      <c r="B429" s="206"/>
      <c r="C429" s="207"/>
      <c r="D429" s="194" t="s">
        <v>140</v>
      </c>
      <c r="E429" s="208" t="s">
        <v>21</v>
      </c>
      <c r="F429" s="209" t="s">
        <v>763</v>
      </c>
      <c r="G429" s="207"/>
      <c r="H429" s="210">
        <v>0</v>
      </c>
      <c r="I429" s="211"/>
      <c r="J429" s="207"/>
      <c r="K429" s="207"/>
      <c r="L429" s="212"/>
      <c r="M429" s="213"/>
      <c r="N429" s="214"/>
      <c r="O429" s="214"/>
      <c r="P429" s="214"/>
      <c r="Q429" s="214"/>
      <c r="R429" s="214"/>
      <c r="S429" s="214"/>
      <c r="T429" s="215"/>
      <c r="AT429" s="216" t="s">
        <v>140</v>
      </c>
      <c r="AU429" s="216" t="s">
        <v>84</v>
      </c>
      <c r="AV429" s="14" t="s">
        <v>84</v>
      </c>
      <c r="AW429" s="14" t="s">
        <v>35</v>
      </c>
      <c r="AX429" s="14" t="s">
        <v>74</v>
      </c>
      <c r="AY429" s="216" t="s">
        <v>128</v>
      </c>
    </row>
    <row r="430" spans="1:65" s="14" customFormat="1" ht="11.25">
      <c r="B430" s="206"/>
      <c r="C430" s="207"/>
      <c r="D430" s="194" t="s">
        <v>140</v>
      </c>
      <c r="E430" s="208" t="s">
        <v>21</v>
      </c>
      <c r="F430" s="209" t="s">
        <v>743</v>
      </c>
      <c r="G430" s="207"/>
      <c r="H430" s="210">
        <v>1</v>
      </c>
      <c r="I430" s="211"/>
      <c r="J430" s="207"/>
      <c r="K430" s="207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140</v>
      </c>
      <c r="AU430" s="216" t="s">
        <v>84</v>
      </c>
      <c r="AV430" s="14" t="s">
        <v>84</v>
      </c>
      <c r="AW430" s="14" t="s">
        <v>35</v>
      </c>
      <c r="AX430" s="14" t="s">
        <v>74</v>
      </c>
      <c r="AY430" s="216" t="s">
        <v>128</v>
      </c>
    </row>
    <row r="431" spans="1:65" s="14" customFormat="1" ht="11.25">
      <c r="B431" s="206"/>
      <c r="C431" s="207"/>
      <c r="D431" s="194" t="s">
        <v>140</v>
      </c>
      <c r="E431" s="208" t="s">
        <v>21</v>
      </c>
      <c r="F431" s="209" t="s">
        <v>772</v>
      </c>
      <c r="G431" s="207"/>
      <c r="H431" s="210">
        <v>0</v>
      </c>
      <c r="I431" s="211"/>
      <c r="J431" s="207"/>
      <c r="K431" s="207"/>
      <c r="L431" s="212"/>
      <c r="M431" s="213"/>
      <c r="N431" s="214"/>
      <c r="O431" s="214"/>
      <c r="P431" s="214"/>
      <c r="Q431" s="214"/>
      <c r="R431" s="214"/>
      <c r="S431" s="214"/>
      <c r="T431" s="215"/>
      <c r="AT431" s="216" t="s">
        <v>140</v>
      </c>
      <c r="AU431" s="216" t="s">
        <v>84</v>
      </c>
      <c r="AV431" s="14" t="s">
        <v>84</v>
      </c>
      <c r="AW431" s="14" t="s">
        <v>35</v>
      </c>
      <c r="AX431" s="14" t="s">
        <v>74</v>
      </c>
      <c r="AY431" s="216" t="s">
        <v>128</v>
      </c>
    </row>
    <row r="432" spans="1:65" s="14" customFormat="1" ht="11.25">
      <c r="B432" s="206"/>
      <c r="C432" s="207"/>
      <c r="D432" s="194" t="s">
        <v>140</v>
      </c>
      <c r="E432" s="208" t="s">
        <v>21</v>
      </c>
      <c r="F432" s="209" t="s">
        <v>745</v>
      </c>
      <c r="G432" s="207"/>
      <c r="H432" s="210">
        <v>0</v>
      </c>
      <c r="I432" s="211"/>
      <c r="J432" s="207"/>
      <c r="K432" s="207"/>
      <c r="L432" s="212"/>
      <c r="M432" s="213"/>
      <c r="N432" s="214"/>
      <c r="O432" s="214"/>
      <c r="P432" s="214"/>
      <c r="Q432" s="214"/>
      <c r="R432" s="214"/>
      <c r="S432" s="214"/>
      <c r="T432" s="215"/>
      <c r="AT432" s="216" t="s">
        <v>140</v>
      </c>
      <c r="AU432" s="216" t="s">
        <v>84</v>
      </c>
      <c r="AV432" s="14" t="s">
        <v>84</v>
      </c>
      <c r="AW432" s="14" t="s">
        <v>35</v>
      </c>
      <c r="AX432" s="14" t="s">
        <v>74</v>
      </c>
      <c r="AY432" s="216" t="s">
        <v>128</v>
      </c>
    </row>
    <row r="433" spans="1:65" s="14" customFormat="1" ht="11.25">
      <c r="B433" s="206"/>
      <c r="C433" s="207"/>
      <c r="D433" s="194" t="s">
        <v>140</v>
      </c>
      <c r="E433" s="208" t="s">
        <v>21</v>
      </c>
      <c r="F433" s="209" t="s">
        <v>746</v>
      </c>
      <c r="G433" s="207"/>
      <c r="H433" s="210">
        <v>0</v>
      </c>
      <c r="I433" s="211"/>
      <c r="J433" s="207"/>
      <c r="K433" s="207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140</v>
      </c>
      <c r="AU433" s="216" t="s">
        <v>84</v>
      </c>
      <c r="AV433" s="14" t="s">
        <v>84</v>
      </c>
      <c r="AW433" s="14" t="s">
        <v>35</v>
      </c>
      <c r="AX433" s="14" t="s">
        <v>74</v>
      </c>
      <c r="AY433" s="216" t="s">
        <v>128</v>
      </c>
    </row>
    <row r="434" spans="1:65" s="15" customFormat="1" ht="11.25">
      <c r="B434" s="217"/>
      <c r="C434" s="218"/>
      <c r="D434" s="194" t="s">
        <v>140</v>
      </c>
      <c r="E434" s="219" t="s">
        <v>21</v>
      </c>
      <c r="F434" s="220" t="s">
        <v>146</v>
      </c>
      <c r="G434" s="218"/>
      <c r="H434" s="221">
        <v>18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140</v>
      </c>
      <c r="AU434" s="227" t="s">
        <v>84</v>
      </c>
      <c r="AV434" s="15" t="s">
        <v>134</v>
      </c>
      <c r="AW434" s="15" t="s">
        <v>35</v>
      </c>
      <c r="AX434" s="15" t="s">
        <v>82</v>
      </c>
      <c r="AY434" s="227" t="s">
        <v>128</v>
      </c>
    </row>
    <row r="435" spans="1:65" s="2" customFormat="1" ht="24.2" customHeight="1">
      <c r="A435" s="36"/>
      <c r="B435" s="37"/>
      <c r="C435" s="176" t="s">
        <v>971</v>
      </c>
      <c r="D435" s="176" t="s">
        <v>130</v>
      </c>
      <c r="E435" s="177" t="s">
        <v>972</v>
      </c>
      <c r="F435" s="178" t="s">
        <v>973</v>
      </c>
      <c r="G435" s="179" t="s">
        <v>467</v>
      </c>
      <c r="H435" s="180">
        <v>7</v>
      </c>
      <c r="I435" s="181"/>
      <c r="J435" s="182">
        <f>ROUND(I435*H435,2)</f>
        <v>0</v>
      </c>
      <c r="K435" s="178" t="s">
        <v>133</v>
      </c>
      <c r="L435" s="41"/>
      <c r="M435" s="183" t="s">
        <v>21</v>
      </c>
      <c r="N435" s="184" t="s">
        <v>45</v>
      </c>
      <c r="O435" s="66"/>
      <c r="P435" s="185">
        <f>O435*H435</f>
        <v>0</v>
      </c>
      <c r="Q435" s="185">
        <v>0.01</v>
      </c>
      <c r="R435" s="185">
        <f>Q435*H435</f>
        <v>7.0000000000000007E-2</v>
      </c>
      <c r="S435" s="185">
        <v>0</v>
      </c>
      <c r="T435" s="186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87" t="s">
        <v>134</v>
      </c>
      <c r="AT435" s="187" t="s">
        <v>130</v>
      </c>
      <c r="AU435" s="187" t="s">
        <v>84</v>
      </c>
      <c r="AY435" s="19" t="s">
        <v>128</v>
      </c>
      <c r="BE435" s="188">
        <f>IF(N435="základní",J435,0)</f>
        <v>0</v>
      </c>
      <c r="BF435" s="188">
        <f>IF(N435="snížená",J435,0)</f>
        <v>0</v>
      </c>
      <c r="BG435" s="188">
        <f>IF(N435="zákl. přenesená",J435,0)</f>
        <v>0</v>
      </c>
      <c r="BH435" s="188">
        <f>IF(N435="sníž. přenesená",J435,0)</f>
        <v>0</v>
      </c>
      <c r="BI435" s="188">
        <f>IF(N435="nulová",J435,0)</f>
        <v>0</v>
      </c>
      <c r="BJ435" s="19" t="s">
        <v>82</v>
      </c>
      <c r="BK435" s="188">
        <f>ROUND(I435*H435,2)</f>
        <v>0</v>
      </c>
      <c r="BL435" s="19" t="s">
        <v>134</v>
      </c>
      <c r="BM435" s="187" t="s">
        <v>974</v>
      </c>
    </row>
    <row r="436" spans="1:65" s="2" customFormat="1" ht="11.25">
      <c r="A436" s="36"/>
      <c r="B436" s="37"/>
      <c r="C436" s="38"/>
      <c r="D436" s="189" t="s">
        <v>136</v>
      </c>
      <c r="E436" s="38"/>
      <c r="F436" s="190" t="s">
        <v>975</v>
      </c>
      <c r="G436" s="38"/>
      <c r="H436" s="38"/>
      <c r="I436" s="191"/>
      <c r="J436" s="38"/>
      <c r="K436" s="38"/>
      <c r="L436" s="41"/>
      <c r="M436" s="192"/>
      <c r="N436" s="193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136</v>
      </c>
      <c r="AU436" s="19" t="s">
        <v>84</v>
      </c>
    </row>
    <row r="437" spans="1:65" s="2" customFormat="1" ht="19.5">
      <c r="A437" s="36"/>
      <c r="B437" s="37"/>
      <c r="C437" s="38"/>
      <c r="D437" s="194" t="s">
        <v>138</v>
      </c>
      <c r="E437" s="38"/>
      <c r="F437" s="195" t="s">
        <v>139</v>
      </c>
      <c r="G437" s="38"/>
      <c r="H437" s="38"/>
      <c r="I437" s="191"/>
      <c r="J437" s="38"/>
      <c r="K437" s="38"/>
      <c r="L437" s="41"/>
      <c r="M437" s="192"/>
      <c r="N437" s="193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138</v>
      </c>
      <c r="AU437" s="19" t="s">
        <v>84</v>
      </c>
    </row>
    <row r="438" spans="1:65" s="13" customFormat="1" ht="22.5">
      <c r="B438" s="196"/>
      <c r="C438" s="197"/>
      <c r="D438" s="194" t="s">
        <v>140</v>
      </c>
      <c r="E438" s="198" t="s">
        <v>21</v>
      </c>
      <c r="F438" s="199" t="s">
        <v>738</v>
      </c>
      <c r="G438" s="197"/>
      <c r="H438" s="198" t="s">
        <v>21</v>
      </c>
      <c r="I438" s="200"/>
      <c r="J438" s="197"/>
      <c r="K438" s="197"/>
      <c r="L438" s="201"/>
      <c r="M438" s="202"/>
      <c r="N438" s="203"/>
      <c r="O438" s="203"/>
      <c r="P438" s="203"/>
      <c r="Q438" s="203"/>
      <c r="R438" s="203"/>
      <c r="S438" s="203"/>
      <c r="T438" s="204"/>
      <c r="AT438" s="205" t="s">
        <v>140</v>
      </c>
      <c r="AU438" s="205" t="s">
        <v>84</v>
      </c>
      <c r="AV438" s="13" t="s">
        <v>82</v>
      </c>
      <c r="AW438" s="13" t="s">
        <v>35</v>
      </c>
      <c r="AX438" s="13" t="s">
        <v>74</v>
      </c>
      <c r="AY438" s="205" t="s">
        <v>128</v>
      </c>
    </row>
    <row r="439" spans="1:65" s="14" customFormat="1" ht="11.25">
      <c r="B439" s="206"/>
      <c r="C439" s="207"/>
      <c r="D439" s="194" t="s">
        <v>140</v>
      </c>
      <c r="E439" s="208" t="s">
        <v>21</v>
      </c>
      <c r="F439" s="209" t="s">
        <v>760</v>
      </c>
      <c r="G439" s="207"/>
      <c r="H439" s="210">
        <v>0</v>
      </c>
      <c r="I439" s="211"/>
      <c r="J439" s="207"/>
      <c r="K439" s="207"/>
      <c r="L439" s="212"/>
      <c r="M439" s="213"/>
      <c r="N439" s="214"/>
      <c r="O439" s="214"/>
      <c r="P439" s="214"/>
      <c r="Q439" s="214"/>
      <c r="R439" s="214"/>
      <c r="S439" s="214"/>
      <c r="T439" s="215"/>
      <c r="AT439" s="216" t="s">
        <v>140</v>
      </c>
      <c r="AU439" s="216" t="s">
        <v>84</v>
      </c>
      <c r="AV439" s="14" t="s">
        <v>84</v>
      </c>
      <c r="AW439" s="14" t="s">
        <v>35</v>
      </c>
      <c r="AX439" s="14" t="s">
        <v>74</v>
      </c>
      <c r="AY439" s="216" t="s">
        <v>128</v>
      </c>
    </row>
    <row r="440" spans="1:65" s="14" customFormat="1" ht="11.25">
      <c r="B440" s="206"/>
      <c r="C440" s="207"/>
      <c r="D440" s="194" t="s">
        <v>140</v>
      </c>
      <c r="E440" s="208" t="s">
        <v>21</v>
      </c>
      <c r="F440" s="209" t="s">
        <v>761</v>
      </c>
      <c r="G440" s="207"/>
      <c r="H440" s="210">
        <v>0</v>
      </c>
      <c r="I440" s="211"/>
      <c r="J440" s="207"/>
      <c r="K440" s="207"/>
      <c r="L440" s="212"/>
      <c r="M440" s="213"/>
      <c r="N440" s="214"/>
      <c r="O440" s="214"/>
      <c r="P440" s="214"/>
      <c r="Q440" s="214"/>
      <c r="R440" s="214"/>
      <c r="S440" s="214"/>
      <c r="T440" s="215"/>
      <c r="AT440" s="216" t="s">
        <v>140</v>
      </c>
      <c r="AU440" s="216" t="s">
        <v>84</v>
      </c>
      <c r="AV440" s="14" t="s">
        <v>84</v>
      </c>
      <c r="AW440" s="14" t="s">
        <v>35</v>
      </c>
      <c r="AX440" s="14" t="s">
        <v>74</v>
      </c>
      <c r="AY440" s="216" t="s">
        <v>128</v>
      </c>
    </row>
    <row r="441" spans="1:65" s="14" customFormat="1" ht="11.25">
      <c r="B441" s="206"/>
      <c r="C441" s="207"/>
      <c r="D441" s="194" t="s">
        <v>140</v>
      </c>
      <c r="E441" s="208" t="s">
        <v>21</v>
      </c>
      <c r="F441" s="209" t="s">
        <v>762</v>
      </c>
      <c r="G441" s="207"/>
      <c r="H441" s="210">
        <v>0</v>
      </c>
      <c r="I441" s="211"/>
      <c r="J441" s="207"/>
      <c r="K441" s="207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140</v>
      </c>
      <c r="AU441" s="216" t="s">
        <v>84</v>
      </c>
      <c r="AV441" s="14" t="s">
        <v>84</v>
      </c>
      <c r="AW441" s="14" t="s">
        <v>35</v>
      </c>
      <c r="AX441" s="14" t="s">
        <v>74</v>
      </c>
      <c r="AY441" s="216" t="s">
        <v>128</v>
      </c>
    </row>
    <row r="442" spans="1:65" s="14" customFormat="1" ht="11.25">
      <c r="B442" s="206"/>
      <c r="C442" s="207"/>
      <c r="D442" s="194" t="s">
        <v>140</v>
      </c>
      <c r="E442" s="208" t="s">
        <v>21</v>
      </c>
      <c r="F442" s="209" t="s">
        <v>976</v>
      </c>
      <c r="G442" s="207"/>
      <c r="H442" s="210">
        <v>3</v>
      </c>
      <c r="I442" s="211"/>
      <c r="J442" s="207"/>
      <c r="K442" s="207"/>
      <c r="L442" s="212"/>
      <c r="M442" s="213"/>
      <c r="N442" s="214"/>
      <c r="O442" s="214"/>
      <c r="P442" s="214"/>
      <c r="Q442" s="214"/>
      <c r="R442" s="214"/>
      <c r="S442" s="214"/>
      <c r="T442" s="215"/>
      <c r="AT442" s="216" t="s">
        <v>140</v>
      </c>
      <c r="AU442" s="216" t="s">
        <v>84</v>
      </c>
      <c r="AV442" s="14" t="s">
        <v>84</v>
      </c>
      <c r="AW442" s="14" t="s">
        <v>35</v>
      </c>
      <c r="AX442" s="14" t="s">
        <v>74</v>
      </c>
      <c r="AY442" s="216" t="s">
        <v>128</v>
      </c>
    </row>
    <row r="443" spans="1:65" s="14" customFormat="1" ht="11.25">
      <c r="B443" s="206"/>
      <c r="C443" s="207"/>
      <c r="D443" s="194" t="s">
        <v>140</v>
      </c>
      <c r="E443" s="208" t="s">
        <v>21</v>
      </c>
      <c r="F443" s="209" t="s">
        <v>754</v>
      </c>
      <c r="G443" s="207"/>
      <c r="H443" s="210">
        <v>3</v>
      </c>
      <c r="I443" s="211"/>
      <c r="J443" s="207"/>
      <c r="K443" s="207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140</v>
      </c>
      <c r="AU443" s="216" t="s">
        <v>84</v>
      </c>
      <c r="AV443" s="14" t="s">
        <v>84</v>
      </c>
      <c r="AW443" s="14" t="s">
        <v>35</v>
      </c>
      <c r="AX443" s="14" t="s">
        <v>74</v>
      </c>
      <c r="AY443" s="216" t="s">
        <v>128</v>
      </c>
    </row>
    <row r="444" spans="1:65" s="14" customFormat="1" ht="11.25">
      <c r="B444" s="206"/>
      <c r="C444" s="207"/>
      <c r="D444" s="194" t="s">
        <v>140</v>
      </c>
      <c r="E444" s="208" t="s">
        <v>21</v>
      </c>
      <c r="F444" s="209" t="s">
        <v>977</v>
      </c>
      <c r="G444" s="207"/>
      <c r="H444" s="210">
        <v>1</v>
      </c>
      <c r="I444" s="211"/>
      <c r="J444" s="207"/>
      <c r="K444" s="207"/>
      <c r="L444" s="212"/>
      <c r="M444" s="213"/>
      <c r="N444" s="214"/>
      <c r="O444" s="214"/>
      <c r="P444" s="214"/>
      <c r="Q444" s="214"/>
      <c r="R444" s="214"/>
      <c r="S444" s="214"/>
      <c r="T444" s="215"/>
      <c r="AT444" s="216" t="s">
        <v>140</v>
      </c>
      <c r="AU444" s="216" t="s">
        <v>84</v>
      </c>
      <c r="AV444" s="14" t="s">
        <v>84</v>
      </c>
      <c r="AW444" s="14" t="s">
        <v>35</v>
      </c>
      <c r="AX444" s="14" t="s">
        <v>74</v>
      </c>
      <c r="AY444" s="216" t="s">
        <v>128</v>
      </c>
    </row>
    <row r="445" spans="1:65" s="14" customFormat="1" ht="11.25">
      <c r="B445" s="206"/>
      <c r="C445" s="207"/>
      <c r="D445" s="194" t="s">
        <v>140</v>
      </c>
      <c r="E445" s="208" t="s">
        <v>21</v>
      </c>
      <c r="F445" s="209" t="s">
        <v>745</v>
      </c>
      <c r="G445" s="207"/>
      <c r="H445" s="210">
        <v>0</v>
      </c>
      <c r="I445" s="211"/>
      <c r="J445" s="207"/>
      <c r="K445" s="207"/>
      <c r="L445" s="212"/>
      <c r="M445" s="213"/>
      <c r="N445" s="214"/>
      <c r="O445" s="214"/>
      <c r="P445" s="214"/>
      <c r="Q445" s="214"/>
      <c r="R445" s="214"/>
      <c r="S445" s="214"/>
      <c r="T445" s="215"/>
      <c r="AT445" s="216" t="s">
        <v>140</v>
      </c>
      <c r="AU445" s="216" t="s">
        <v>84</v>
      </c>
      <c r="AV445" s="14" t="s">
        <v>84</v>
      </c>
      <c r="AW445" s="14" t="s">
        <v>35</v>
      </c>
      <c r="AX445" s="14" t="s">
        <v>74</v>
      </c>
      <c r="AY445" s="216" t="s">
        <v>128</v>
      </c>
    </row>
    <row r="446" spans="1:65" s="14" customFormat="1" ht="11.25">
      <c r="B446" s="206"/>
      <c r="C446" s="207"/>
      <c r="D446" s="194" t="s">
        <v>140</v>
      </c>
      <c r="E446" s="208" t="s">
        <v>21</v>
      </c>
      <c r="F446" s="209" t="s">
        <v>746</v>
      </c>
      <c r="G446" s="207"/>
      <c r="H446" s="210">
        <v>0</v>
      </c>
      <c r="I446" s="211"/>
      <c r="J446" s="207"/>
      <c r="K446" s="207"/>
      <c r="L446" s="212"/>
      <c r="M446" s="213"/>
      <c r="N446" s="214"/>
      <c r="O446" s="214"/>
      <c r="P446" s="214"/>
      <c r="Q446" s="214"/>
      <c r="R446" s="214"/>
      <c r="S446" s="214"/>
      <c r="T446" s="215"/>
      <c r="AT446" s="216" t="s">
        <v>140</v>
      </c>
      <c r="AU446" s="216" t="s">
        <v>84</v>
      </c>
      <c r="AV446" s="14" t="s">
        <v>84</v>
      </c>
      <c r="AW446" s="14" t="s">
        <v>35</v>
      </c>
      <c r="AX446" s="14" t="s">
        <v>74</v>
      </c>
      <c r="AY446" s="216" t="s">
        <v>128</v>
      </c>
    </row>
    <row r="447" spans="1:65" s="15" customFormat="1" ht="11.25">
      <c r="B447" s="217"/>
      <c r="C447" s="218"/>
      <c r="D447" s="194" t="s">
        <v>140</v>
      </c>
      <c r="E447" s="219" t="s">
        <v>21</v>
      </c>
      <c r="F447" s="220" t="s">
        <v>146</v>
      </c>
      <c r="G447" s="218"/>
      <c r="H447" s="221">
        <v>7</v>
      </c>
      <c r="I447" s="222"/>
      <c r="J447" s="218"/>
      <c r="K447" s="218"/>
      <c r="L447" s="223"/>
      <c r="M447" s="224"/>
      <c r="N447" s="225"/>
      <c r="O447" s="225"/>
      <c r="P447" s="225"/>
      <c r="Q447" s="225"/>
      <c r="R447" s="225"/>
      <c r="S447" s="225"/>
      <c r="T447" s="226"/>
      <c r="AT447" s="227" t="s">
        <v>140</v>
      </c>
      <c r="AU447" s="227" t="s">
        <v>84</v>
      </c>
      <c r="AV447" s="15" t="s">
        <v>134</v>
      </c>
      <c r="AW447" s="15" t="s">
        <v>35</v>
      </c>
      <c r="AX447" s="15" t="s">
        <v>82</v>
      </c>
      <c r="AY447" s="227" t="s">
        <v>128</v>
      </c>
    </row>
    <row r="448" spans="1:65" s="12" customFormat="1" ht="22.9" customHeight="1">
      <c r="B448" s="160"/>
      <c r="C448" s="161"/>
      <c r="D448" s="162" t="s">
        <v>73</v>
      </c>
      <c r="E448" s="174" t="s">
        <v>309</v>
      </c>
      <c r="F448" s="174" t="s">
        <v>310</v>
      </c>
      <c r="G448" s="161"/>
      <c r="H448" s="161"/>
      <c r="I448" s="164"/>
      <c r="J448" s="175">
        <f>BK448</f>
        <v>0</v>
      </c>
      <c r="K448" s="161"/>
      <c r="L448" s="166"/>
      <c r="M448" s="167"/>
      <c r="N448" s="168"/>
      <c r="O448" s="168"/>
      <c r="P448" s="169">
        <f>SUM(P449:P451)</f>
        <v>0</v>
      </c>
      <c r="Q448" s="168"/>
      <c r="R448" s="169">
        <f>SUM(R449:R451)</f>
        <v>0</v>
      </c>
      <c r="S448" s="168"/>
      <c r="T448" s="170">
        <f>SUM(T449:T451)</f>
        <v>0</v>
      </c>
      <c r="AR448" s="171" t="s">
        <v>82</v>
      </c>
      <c r="AT448" s="172" t="s">
        <v>73</v>
      </c>
      <c r="AU448" s="172" t="s">
        <v>82</v>
      </c>
      <c r="AY448" s="171" t="s">
        <v>128</v>
      </c>
      <c r="BK448" s="173">
        <f>SUM(BK449:BK451)</f>
        <v>0</v>
      </c>
    </row>
    <row r="449" spans="1:65" s="2" customFormat="1" ht="37.9" customHeight="1">
      <c r="A449" s="36"/>
      <c r="B449" s="37"/>
      <c r="C449" s="176" t="s">
        <v>978</v>
      </c>
      <c r="D449" s="176" t="s">
        <v>130</v>
      </c>
      <c r="E449" s="177" t="s">
        <v>979</v>
      </c>
      <c r="F449" s="178" t="s">
        <v>980</v>
      </c>
      <c r="G449" s="179" t="s">
        <v>314</v>
      </c>
      <c r="H449" s="180">
        <v>11.62</v>
      </c>
      <c r="I449" s="181"/>
      <c r="J449" s="182">
        <f>ROUND(I449*H449,2)</f>
        <v>0</v>
      </c>
      <c r="K449" s="178" t="s">
        <v>133</v>
      </c>
      <c r="L449" s="41"/>
      <c r="M449" s="183" t="s">
        <v>21</v>
      </c>
      <c r="N449" s="184" t="s">
        <v>45</v>
      </c>
      <c r="O449" s="66"/>
      <c r="P449" s="185">
        <f>O449*H449</f>
        <v>0</v>
      </c>
      <c r="Q449" s="185">
        <v>0</v>
      </c>
      <c r="R449" s="185">
        <f>Q449*H449</f>
        <v>0</v>
      </c>
      <c r="S449" s="185">
        <v>0</v>
      </c>
      <c r="T449" s="186">
        <f>S449*H449</f>
        <v>0</v>
      </c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R449" s="187" t="s">
        <v>134</v>
      </c>
      <c r="AT449" s="187" t="s">
        <v>130</v>
      </c>
      <c r="AU449" s="187" t="s">
        <v>84</v>
      </c>
      <c r="AY449" s="19" t="s">
        <v>128</v>
      </c>
      <c r="BE449" s="188">
        <f>IF(N449="základní",J449,0)</f>
        <v>0</v>
      </c>
      <c r="BF449" s="188">
        <f>IF(N449="snížená",J449,0)</f>
        <v>0</v>
      </c>
      <c r="BG449" s="188">
        <f>IF(N449="zákl. přenesená",J449,0)</f>
        <v>0</v>
      </c>
      <c r="BH449" s="188">
        <f>IF(N449="sníž. přenesená",J449,0)</f>
        <v>0</v>
      </c>
      <c r="BI449" s="188">
        <f>IF(N449="nulová",J449,0)</f>
        <v>0</v>
      </c>
      <c r="BJ449" s="19" t="s">
        <v>82</v>
      </c>
      <c r="BK449" s="188">
        <f>ROUND(I449*H449,2)</f>
        <v>0</v>
      </c>
      <c r="BL449" s="19" t="s">
        <v>134</v>
      </c>
      <c r="BM449" s="187" t="s">
        <v>981</v>
      </c>
    </row>
    <row r="450" spans="1:65" s="2" customFormat="1" ht="11.25">
      <c r="A450" s="36"/>
      <c r="B450" s="37"/>
      <c r="C450" s="38"/>
      <c r="D450" s="189" t="s">
        <v>136</v>
      </c>
      <c r="E450" s="38"/>
      <c r="F450" s="190" t="s">
        <v>982</v>
      </c>
      <c r="G450" s="38"/>
      <c r="H450" s="38"/>
      <c r="I450" s="191"/>
      <c r="J450" s="38"/>
      <c r="K450" s="38"/>
      <c r="L450" s="41"/>
      <c r="M450" s="192"/>
      <c r="N450" s="193"/>
      <c r="O450" s="66"/>
      <c r="P450" s="66"/>
      <c r="Q450" s="66"/>
      <c r="R450" s="66"/>
      <c r="S450" s="66"/>
      <c r="T450" s="67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T450" s="19" t="s">
        <v>136</v>
      </c>
      <c r="AU450" s="19" t="s">
        <v>84</v>
      </c>
    </row>
    <row r="451" spans="1:65" s="2" customFormat="1" ht="19.5">
      <c r="A451" s="36"/>
      <c r="B451" s="37"/>
      <c r="C451" s="38"/>
      <c r="D451" s="194" t="s">
        <v>138</v>
      </c>
      <c r="E451" s="38"/>
      <c r="F451" s="195" t="s">
        <v>139</v>
      </c>
      <c r="G451" s="38"/>
      <c r="H451" s="38"/>
      <c r="I451" s="191"/>
      <c r="J451" s="38"/>
      <c r="K451" s="38"/>
      <c r="L451" s="41"/>
      <c r="M451" s="252"/>
      <c r="N451" s="253"/>
      <c r="O451" s="254"/>
      <c r="P451" s="254"/>
      <c r="Q451" s="254"/>
      <c r="R451" s="254"/>
      <c r="S451" s="254"/>
      <c r="T451" s="255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138</v>
      </c>
      <c r="AU451" s="19" t="s">
        <v>84</v>
      </c>
    </row>
    <row r="452" spans="1:65" s="2" customFormat="1" ht="6.95" customHeight="1">
      <c r="A452" s="36"/>
      <c r="B452" s="49"/>
      <c r="C452" s="50"/>
      <c r="D452" s="50"/>
      <c r="E452" s="50"/>
      <c r="F452" s="50"/>
      <c r="G452" s="50"/>
      <c r="H452" s="50"/>
      <c r="I452" s="50"/>
      <c r="J452" s="50"/>
      <c r="K452" s="50"/>
      <c r="L452" s="41"/>
      <c r="M452" s="36"/>
      <c r="O452" s="36"/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</row>
  </sheetData>
  <sheetProtection algorithmName="SHA-512" hashValue="MZRpSXe+7+Rb9meM8zRMUsS+JjTBWcaLBKZZ3W2XaQ1Y/3hl2dk56k/DFS9SjSEJnpStc7o1rCxJlqvHfSKHNg==" saltValue="eS7PLf2Wfw1QtbYWxO9kzBQfbsemF71YvKqFAkm3aJD0lnKFE8cq4oDkMAWEZiso8RRRfN9BSRamW6BE4bReug==" spinCount="100000" sheet="1" objects="1" scenarios="1" formatColumns="0" formatRows="0" autoFilter="0"/>
  <autoFilter ref="C82:K451" xr:uid="{00000000-0009-0000-0000-000005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 xr:uid="{00000000-0004-0000-0500-000000000000}"/>
    <hyperlink ref="F100" r:id="rId2" xr:uid="{00000000-0004-0000-0500-000001000000}"/>
    <hyperlink ref="F113" r:id="rId3" xr:uid="{00000000-0004-0000-0500-000002000000}"/>
    <hyperlink ref="F126" r:id="rId4" xr:uid="{00000000-0004-0000-0500-000003000000}"/>
    <hyperlink ref="F139" r:id="rId5" xr:uid="{00000000-0004-0000-0500-000004000000}"/>
    <hyperlink ref="F152" r:id="rId6" xr:uid="{00000000-0004-0000-0500-000005000000}"/>
    <hyperlink ref="F165" r:id="rId7" xr:uid="{00000000-0004-0000-0500-000006000000}"/>
    <hyperlink ref="F178" r:id="rId8" xr:uid="{00000000-0004-0000-0500-000007000000}"/>
    <hyperlink ref="F191" r:id="rId9" xr:uid="{00000000-0004-0000-0500-000008000000}"/>
    <hyperlink ref="F204" r:id="rId10" xr:uid="{00000000-0004-0000-0500-000009000000}"/>
    <hyperlink ref="F209" r:id="rId11" xr:uid="{00000000-0004-0000-0500-00000A000000}"/>
    <hyperlink ref="F214" r:id="rId12" xr:uid="{00000000-0004-0000-0500-00000B000000}"/>
    <hyperlink ref="F219" r:id="rId13" xr:uid="{00000000-0004-0000-0500-00000C000000}"/>
    <hyperlink ref="F224" r:id="rId14" xr:uid="{00000000-0004-0000-0500-00000D000000}"/>
    <hyperlink ref="F229" r:id="rId15" xr:uid="{00000000-0004-0000-0500-00000E000000}"/>
    <hyperlink ref="F234" r:id="rId16" xr:uid="{00000000-0004-0000-0500-00000F000000}"/>
    <hyperlink ref="F239" r:id="rId17" xr:uid="{00000000-0004-0000-0500-000010000000}"/>
    <hyperlink ref="F244" r:id="rId18" xr:uid="{00000000-0004-0000-0500-000011000000}"/>
    <hyperlink ref="F249" r:id="rId19" xr:uid="{00000000-0004-0000-0500-000012000000}"/>
    <hyperlink ref="F254" r:id="rId20" xr:uid="{00000000-0004-0000-0500-000013000000}"/>
    <hyperlink ref="F259" r:id="rId21" xr:uid="{00000000-0004-0000-0500-000014000000}"/>
    <hyperlink ref="F264" r:id="rId22" xr:uid="{00000000-0004-0000-0500-000015000000}"/>
    <hyperlink ref="F270" r:id="rId23" xr:uid="{00000000-0004-0000-0500-000016000000}"/>
    <hyperlink ref="F278" r:id="rId24" xr:uid="{00000000-0004-0000-0500-000017000000}"/>
    <hyperlink ref="F290" r:id="rId25" xr:uid="{00000000-0004-0000-0500-000018000000}"/>
    <hyperlink ref="F305" r:id="rId26" xr:uid="{00000000-0004-0000-0500-000019000000}"/>
    <hyperlink ref="F320" r:id="rId27" xr:uid="{00000000-0004-0000-0500-00001A000000}"/>
    <hyperlink ref="F368" r:id="rId28" xr:uid="{00000000-0004-0000-0500-00001B000000}"/>
    <hyperlink ref="F379" r:id="rId29" xr:uid="{00000000-0004-0000-0500-00001C000000}"/>
    <hyperlink ref="F393" r:id="rId30" xr:uid="{00000000-0004-0000-0500-00001D000000}"/>
    <hyperlink ref="F401" r:id="rId31" xr:uid="{00000000-0004-0000-0500-00001E000000}"/>
    <hyperlink ref="F406" r:id="rId32" xr:uid="{00000000-0004-0000-0500-00001F000000}"/>
    <hyperlink ref="F415" r:id="rId33" xr:uid="{00000000-0004-0000-0500-000020000000}"/>
    <hyperlink ref="F423" r:id="rId34" xr:uid="{00000000-0004-0000-0500-000021000000}"/>
    <hyperlink ref="F436" r:id="rId35" xr:uid="{00000000-0004-0000-0500-000022000000}"/>
    <hyperlink ref="F450" r:id="rId36" xr:uid="{00000000-0004-0000-0500-000023000000}"/>
  </hyperlinks>
  <pageMargins left="0.39374999999999999" right="0.39374999999999999" top="0.39374999999999999" bottom="0.39374999999999999" header="0" footer="0"/>
  <pageSetup paperSize="9" scale="76" fitToHeight="100" orientation="portrait" blackAndWhite="1" r:id="rId37"/>
  <headerFooter>
    <oddFooter>&amp;CStrana &amp;P z &amp;N</oddFooter>
  </headerFooter>
  <drawing r:id="rId38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9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94"/>
      <c r="M2" s="394"/>
      <c r="N2" s="394"/>
      <c r="O2" s="394"/>
      <c r="P2" s="394"/>
      <c r="Q2" s="394"/>
      <c r="R2" s="394"/>
      <c r="S2" s="394"/>
      <c r="T2" s="394"/>
      <c r="U2" s="394"/>
      <c r="V2" s="394"/>
      <c r="AT2" s="19" t="s">
        <v>99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2"/>
      <c r="AT3" s="19" t="s">
        <v>84</v>
      </c>
    </row>
    <row r="4" spans="1:46" s="1" customFormat="1" ht="24.95" customHeight="1">
      <c r="B4" s="22"/>
      <c r="D4" s="106" t="s">
        <v>104</v>
      </c>
      <c r="L4" s="22"/>
      <c r="M4" s="107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8" t="s">
        <v>16</v>
      </c>
      <c r="L6" s="22"/>
    </row>
    <row r="7" spans="1:46" s="1" customFormat="1" ht="16.5" customHeight="1">
      <c r="B7" s="22"/>
      <c r="E7" s="395" t="str">
        <f>'Rekapitulace stavby'!K6</f>
        <v>Revitalizace obecního rybníka - LBC Hejtmánkovice</v>
      </c>
      <c r="F7" s="396"/>
      <c r="G7" s="396"/>
      <c r="H7" s="396"/>
      <c r="L7" s="22"/>
    </row>
    <row r="8" spans="1:46" s="2" customFormat="1" ht="12" customHeight="1">
      <c r="A8" s="36"/>
      <c r="B8" s="41"/>
      <c r="C8" s="36"/>
      <c r="D8" s="108" t="s">
        <v>105</v>
      </c>
      <c r="E8" s="36"/>
      <c r="F8" s="36"/>
      <c r="G8" s="36"/>
      <c r="H8" s="36"/>
      <c r="I8" s="36"/>
      <c r="J8" s="36"/>
      <c r="K8" s="36"/>
      <c r="L8" s="109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7" t="s">
        <v>983</v>
      </c>
      <c r="F9" s="398"/>
      <c r="G9" s="398"/>
      <c r="H9" s="398"/>
      <c r="I9" s="36"/>
      <c r="J9" s="36"/>
      <c r="K9" s="36"/>
      <c r="L9" s="109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9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8" t="s">
        <v>18</v>
      </c>
      <c r="E11" s="36"/>
      <c r="F11" s="110" t="s">
        <v>21</v>
      </c>
      <c r="G11" s="36"/>
      <c r="H11" s="36"/>
      <c r="I11" s="108" t="s">
        <v>20</v>
      </c>
      <c r="J11" s="110" t="s">
        <v>21</v>
      </c>
      <c r="K11" s="36"/>
      <c r="L11" s="109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8" t="s">
        <v>22</v>
      </c>
      <c r="E12" s="36"/>
      <c r="F12" s="110" t="s">
        <v>23</v>
      </c>
      <c r="G12" s="36"/>
      <c r="H12" s="36"/>
      <c r="I12" s="108" t="s">
        <v>24</v>
      </c>
      <c r="J12" s="111" t="str">
        <f>'Rekapitulace stavby'!AN8</f>
        <v>19. 1. 2023</v>
      </c>
      <c r="K12" s="36"/>
      <c r="L12" s="109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9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8" t="s">
        <v>26</v>
      </c>
      <c r="E14" s="36"/>
      <c r="F14" s="36"/>
      <c r="G14" s="36"/>
      <c r="H14" s="36"/>
      <c r="I14" s="108" t="s">
        <v>27</v>
      </c>
      <c r="J14" s="110" t="s">
        <v>28</v>
      </c>
      <c r="K14" s="36"/>
      <c r="L14" s="109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10" t="s">
        <v>29</v>
      </c>
      <c r="F15" s="36"/>
      <c r="G15" s="36"/>
      <c r="H15" s="36"/>
      <c r="I15" s="108" t="s">
        <v>30</v>
      </c>
      <c r="J15" s="110" t="s">
        <v>21</v>
      </c>
      <c r="K15" s="36"/>
      <c r="L15" s="109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9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8" t="s">
        <v>31</v>
      </c>
      <c r="E17" s="36"/>
      <c r="F17" s="36"/>
      <c r="G17" s="36"/>
      <c r="H17" s="36"/>
      <c r="I17" s="108" t="s">
        <v>27</v>
      </c>
      <c r="J17" s="32" t="str">
        <f>'Rekapitulace stavby'!AN13</f>
        <v>Vyplň údaj</v>
      </c>
      <c r="K17" s="36"/>
      <c r="L17" s="109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9" t="str">
        <f>'Rekapitulace stavby'!E14</f>
        <v>Vyplň údaj</v>
      </c>
      <c r="F18" s="400"/>
      <c r="G18" s="400"/>
      <c r="H18" s="400"/>
      <c r="I18" s="108" t="s">
        <v>30</v>
      </c>
      <c r="J18" s="32" t="str">
        <f>'Rekapitulace stavby'!AN14</f>
        <v>Vyplň údaj</v>
      </c>
      <c r="K18" s="36"/>
      <c r="L18" s="109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9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8" t="s">
        <v>33</v>
      </c>
      <c r="E20" s="36"/>
      <c r="F20" s="36"/>
      <c r="G20" s="36"/>
      <c r="H20" s="36"/>
      <c r="I20" s="108" t="s">
        <v>27</v>
      </c>
      <c r="J20" s="110" t="str">
        <f>IF('Rekapitulace stavby'!AN16="","",'Rekapitulace stavby'!AN16)</f>
        <v/>
      </c>
      <c r="K20" s="36"/>
      <c r="L20" s="109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10" t="str">
        <f>IF('Rekapitulace stavby'!E17="","",'Rekapitulace stavby'!E17)</f>
        <v xml:space="preserve"> </v>
      </c>
      <c r="F21" s="36"/>
      <c r="G21" s="36"/>
      <c r="H21" s="36"/>
      <c r="I21" s="108" t="s">
        <v>30</v>
      </c>
      <c r="J21" s="110" t="str">
        <f>IF('Rekapitulace stavby'!AN17="","",'Rekapitulace stavby'!AN17)</f>
        <v/>
      </c>
      <c r="K21" s="36"/>
      <c r="L21" s="109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9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8" t="s">
        <v>36</v>
      </c>
      <c r="E23" s="36"/>
      <c r="F23" s="36"/>
      <c r="G23" s="36"/>
      <c r="H23" s="36"/>
      <c r="I23" s="108" t="s">
        <v>27</v>
      </c>
      <c r="J23" s="110" t="s">
        <v>37</v>
      </c>
      <c r="K23" s="36"/>
      <c r="L23" s="109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10" t="s">
        <v>38</v>
      </c>
      <c r="F24" s="36"/>
      <c r="G24" s="36"/>
      <c r="H24" s="36"/>
      <c r="I24" s="108" t="s">
        <v>30</v>
      </c>
      <c r="J24" s="110" t="s">
        <v>21</v>
      </c>
      <c r="K24" s="36"/>
      <c r="L24" s="109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9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8" t="s">
        <v>39</v>
      </c>
      <c r="E26" s="36"/>
      <c r="F26" s="36"/>
      <c r="G26" s="36"/>
      <c r="H26" s="36"/>
      <c r="I26" s="36"/>
      <c r="J26" s="36"/>
      <c r="K26" s="36"/>
      <c r="L26" s="109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2"/>
      <c r="B27" s="113"/>
      <c r="C27" s="112"/>
      <c r="D27" s="112"/>
      <c r="E27" s="401" t="s">
        <v>21</v>
      </c>
      <c r="F27" s="401"/>
      <c r="G27" s="401"/>
      <c r="H27" s="401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9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5"/>
      <c r="E29" s="115"/>
      <c r="F29" s="115"/>
      <c r="G29" s="115"/>
      <c r="H29" s="115"/>
      <c r="I29" s="115"/>
      <c r="J29" s="115"/>
      <c r="K29" s="115"/>
      <c r="L29" s="10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6" t="s">
        <v>40</v>
      </c>
      <c r="E30" s="36"/>
      <c r="F30" s="36"/>
      <c r="G30" s="36"/>
      <c r="H30" s="36"/>
      <c r="I30" s="36"/>
      <c r="J30" s="117">
        <f>ROUND(J81, 2)</f>
        <v>0</v>
      </c>
      <c r="K30" s="36"/>
      <c r="L30" s="109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5"/>
      <c r="E31" s="115"/>
      <c r="F31" s="115"/>
      <c r="G31" s="115"/>
      <c r="H31" s="115"/>
      <c r="I31" s="115"/>
      <c r="J31" s="115"/>
      <c r="K31" s="115"/>
      <c r="L31" s="109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8" t="s">
        <v>42</v>
      </c>
      <c r="G32" s="36"/>
      <c r="H32" s="36"/>
      <c r="I32" s="118" t="s">
        <v>41</v>
      </c>
      <c r="J32" s="118" t="s">
        <v>43</v>
      </c>
      <c r="K32" s="36"/>
      <c r="L32" s="109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9" t="s">
        <v>44</v>
      </c>
      <c r="E33" s="108" t="s">
        <v>45</v>
      </c>
      <c r="F33" s="120">
        <f>ROUND((SUM(BE81:BE94)),  2)</f>
        <v>0</v>
      </c>
      <c r="G33" s="36"/>
      <c r="H33" s="36"/>
      <c r="I33" s="121">
        <v>0.21</v>
      </c>
      <c r="J33" s="120">
        <f>ROUND(((SUM(BE81:BE94))*I33),  2)</f>
        <v>0</v>
      </c>
      <c r="K33" s="36"/>
      <c r="L33" s="109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8" t="s">
        <v>46</v>
      </c>
      <c r="F34" s="120">
        <f>ROUND((SUM(BF81:BF94)),  2)</f>
        <v>0</v>
      </c>
      <c r="G34" s="36"/>
      <c r="H34" s="36"/>
      <c r="I34" s="121">
        <v>0.15</v>
      </c>
      <c r="J34" s="120">
        <f>ROUND(((SUM(BF81:BF94))*I34),  2)</f>
        <v>0</v>
      </c>
      <c r="K34" s="36"/>
      <c r="L34" s="109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8" t="s">
        <v>47</v>
      </c>
      <c r="F35" s="120">
        <f>ROUND((SUM(BG81:BG94)),  2)</f>
        <v>0</v>
      </c>
      <c r="G35" s="36"/>
      <c r="H35" s="36"/>
      <c r="I35" s="121">
        <v>0.21</v>
      </c>
      <c r="J35" s="120">
        <f>0</f>
        <v>0</v>
      </c>
      <c r="K35" s="36"/>
      <c r="L35" s="109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8" t="s">
        <v>48</v>
      </c>
      <c r="F36" s="120">
        <f>ROUND((SUM(BH81:BH94)),  2)</f>
        <v>0</v>
      </c>
      <c r="G36" s="36"/>
      <c r="H36" s="36"/>
      <c r="I36" s="121">
        <v>0.15</v>
      </c>
      <c r="J36" s="120">
        <f>0</f>
        <v>0</v>
      </c>
      <c r="K36" s="36"/>
      <c r="L36" s="109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8" t="s">
        <v>49</v>
      </c>
      <c r="F37" s="120">
        <f>ROUND((SUM(BI81:BI94)),  2)</f>
        <v>0</v>
      </c>
      <c r="G37" s="36"/>
      <c r="H37" s="36"/>
      <c r="I37" s="121">
        <v>0</v>
      </c>
      <c r="J37" s="120">
        <f>0</f>
        <v>0</v>
      </c>
      <c r="K37" s="36"/>
      <c r="L37" s="109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9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2"/>
      <c r="D39" s="123" t="s">
        <v>50</v>
      </c>
      <c r="E39" s="124"/>
      <c r="F39" s="124"/>
      <c r="G39" s="125" t="s">
        <v>51</v>
      </c>
      <c r="H39" s="126" t="s">
        <v>52</v>
      </c>
      <c r="I39" s="124"/>
      <c r="J39" s="127">
        <f>SUM(J30:J37)</f>
        <v>0</v>
      </c>
      <c r="K39" s="128"/>
      <c r="L39" s="109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107</v>
      </c>
      <c r="D45" s="38"/>
      <c r="E45" s="38"/>
      <c r="F45" s="38"/>
      <c r="G45" s="38"/>
      <c r="H45" s="38"/>
      <c r="I45" s="38"/>
      <c r="J45" s="38"/>
      <c r="K45" s="38"/>
      <c r="L45" s="109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9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9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402" t="str">
        <f>E7</f>
        <v>Revitalizace obecního rybníka - LBC Hejtmánkovice</v>
      </c>
      <c r="F48" s="403"/>
      <c r="G48" s="403"/>
      <c r="H48" s="403"/>
      <c r="I48" s="38"/>
      <c r="J48" s="38"/>
      <c r="K48" s="38"/>
      <c r="L48" s="109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105</v>
      </c>
      <c r="D49" s="38"/>
      <c r="E49" s="38"/>
      <c r="F49" s="38"/>
      <c r="G49" s="38"/>
      <c r="H49" s="38"/>
      <c r="I49" s="38"/>
      <c r="J49" s="38"/>
      <c r="K49" s="38"/>
      <c r="L49" s="109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VON - VEDLEJŠÍ A OSTATNÍ NÁKLADY</v>
      </c>
      <c r="F50" s="404"/>
      <c r="G50" s="404"/>
      <c r="H50" s="404"/>
      <c r="I50" s="38"/>
      <c r="J50" s="38"/>
      <c r="K50" s="38"/>
      <c r="L50" s="109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9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22</v>
      </c>
      <c r="D52" s="38"/>
      <c r="E52" s="38"/>
      <c r="F52" s="29" t="str">
        <f>F12</f>
        <v>Hejtmánkovice</v>
      </c>
      <c r="G52" s="38"/>
      <c r="H52" s="38"/>
      <c r="I52" s="31" t="s">
        <v>24</v>
      </c>
      <c r="J52" s="61" t="str">
        <f>IF(J12="","",J12)</f>
        <v>19. 1. 2023</v>
      </c>
      <c r="K52" s="38"/>
      <c r="L52" s="109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9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26</v>
      </c>
      <c r="D54" s="38"/>
      <c r="E54" s="38"/>
      <c r="F54" s="29" t="str">
        <f>E15</f>
        <v>Státní pozemkový úřad</v>
      </c>
      <c r="G54" s="38"/>
      <c r="H54" s="38"/>
      <c r="I54" s="31" t="s">
        <v>33</v>
      </c>
      <c r="J54" s="34" t="str">
        <f>E21</f>
        <v xml:space="preserve"> </v>
      </c>
      <c r="K54" s="38"/>
      <c r="L54" s="109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>Jaroslav Kasl</v>
      </c>
      <c r="K55" s="38"/>
      <c r="L55" s="109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9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3" t="s">
        <v>108</v>
      </c>
      <c r="D57" s="134"/>
      <c r="E57" s="134"/>
      <c r="F57" s="134"/>
      <c r="G57" s="134"/>
      <c r="H57" s="134"/>
      <c r="I57" s="134"/>
      <c r="J57" s="135" t="s">
        <v>109</v>
      </c>
      <c r="K57" s="134"/>
      <c r="L57" s="109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9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6" t="s">
        <v>72</v>
      </c>
      <c r="D59" s="38"/>
      <c r="E59" s="38"/>
      <c r="F59" s="38"/>
      <c r="G59" s="38"/>
      <c r="H59" s="38"/>
      <c r="I59" s="38"/>
      <c r="J59" s="79">
        <f>J81</f>
        <v>0</v>
      </c>
      <c r="K59" s="38"/>
      <c r="L59" s="109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110</v>
      </c>
    </row>
    <row r="60" spans="1:47" s="9" customFormat="1" ht="24.95" customHeight="1">
      <c r="B60" s="137"/>
      <c r="C60" s="138"/>
      <c r="D60" s="139" t="s">
        <v>984</v>
      </c>
      <c r="E60" s="140"/>
      <c r="F60" s="140"/>
      <c r="G60" s="140"/>
      <c r="H60" s="140"/>
      <c r="I60" s="140"/>
      <c r="J60" s="141">
        <f>J82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985</v>
      </c>
      <c r="E61" s="146"/>
      <c r="F61" s="146"/>
      <c r="G61" s="146"/>
      <c r="H61" s="146"/>
      <c r="I61" s="146"/>
      <c r="J61" s="147">
        <f>J83</f>
        <v>0</v>
      </c>
      <c r="K61" s="144"/>
      <c r="L61" s="148"/>
    </row>
    <row r="62" spans="1:47" s="2" customFormat="1" ht="21.7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09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6.95" customHeight="1">
      <c r="A63" s="36"/>
      <c r="B63" s="49"/>
      <c r="C63" s="50"/>
      <c r="D63" s="50"/>
      <c r="E63" s="50"/>
      <c r="F63" s="50"/>
      <c r="G63" s="50"/>
      <c r="H63" s="50"/>
      <c r="I63" s="50"/>
      <c r="J63" s="50"/>
      <c r="K63" s="50"/>
      <c r="L63" s="109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</row>
    <row r="67" spans="1:31" s="2" customFormat="1" ht="6.95" customHeight="1">
      <c r="A67" s="36"/>
      <c r="B67" s="51"/>
      <c r="C67" s="52"/>
      <c r="D67" s="52"/>
      <c r="E67" s="52"/>
      <c r="F67" s="52"/>
      <c r="G67" s="52"/>
      <c r="H67" s="52"/>
      <c r="I67" s="52"/>
      <c r="J67" s="52"/>
      <c r="K67" s="52"/>
      <c r="L67" s="109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pans="1:31" s="2" customFormat="1" ht="24.95" customHeight="1">
      <c r="A68" s="36"/>
      <c r="B68" s="37"/>
      <c r="C68" s="25" t="s">
        <v>113</v>
      </c>
      <c r="D68" s="38"/>
      <c r="E68" s="38"/>
      <c r="F68" s="38"/>
      <c r="G68" s="38"/>
      <c r="H68" s="38"/>
      <c r="I68" s="38"/>
      <c r="J68" s="38"/>
      <c r="K68" s="38"/>
      <c r="L68" s="109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09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12" customHeight="1">
      <c r="A70" s="36"/>
      <c r="B70" s="37"/>
      <c r="C70" s="31" t="s">
        <v>16</v>
      </c>
      <c r="D70" s="38"/>
      <c r="E70" s="38"/>
      <c r="F70" s="38"/>
      <c r="G70" s="38"/>
      <c r="H70" s="38"/>
      <c r="I70" s="38"/>
      <c r="J70" s="38"/>
      <c r="K70" s="38"/>
      <c r="L70" s="109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16.5" customHeight="1">
      <c r="A71" s="36"/>
      <c r="B71" s="37"/>
      <c r="C71" s="38"/>
      <c r="D71" s="38"/>
      <c r="E71" s="402" t="str">
        <f>E7</f>
        <v>Revitalizace obecního rybníka - LBC Hejtmánkovice</v>
      </c>
      <c r="F71" s="403"/>
      <c r="G71" s="403"/>
      <c r="H71" s="403"/>
      <c r="I71" s="38"/>
      <c r="J71" s="38"/>
      <c r="K71" s="38"/>
      <c r="L71" s="109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105</v>
      </c>
      <c r="D72" s="38"/>
      <c r="E72" s="38"/>
      <c r="F72" s="38"/>
      <c r="G72" s="38"/>
      <c r="H72" s="38"/>
      <c r="I72" s="38"/>
      <c r="J72" s="38"/>
      <c r="K72" s="38"/>
      <c r="L72" s="109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55" t="str">
        <f>E9</f>
        <v>VON - VEDLEJŠÍ A OSTATNÍ NÁKLADY</v>
      </c>
      <c r="F73" s="404"/>
      <c r="G73" s="404"/>
      <c r="H73" s="404"/>
      <c r="I73" s="38"/>
      <c r="J73" s="38"/>
      <c r="K73" s="38"/>
      <c r="L73" s="109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09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22</v>
      </c>
      <c r="D75" s="38"/>
      <c r="E75" s="38"/>
      <c r="F75" s="29" t="str">
        <f>F12</f>
        <v>Hejtmánkovice</v>
      </c>
      <c r="G75" s="38"/>
      <c r="H75" s="38"/>
      <c r="I75" s="31" t="s">
        <v>24</v>
      </c>
      <c r="J75" s="61" t="str">
        <f>IF(J12="","",J12)</f>
        <v>19. 1. 2023</v>
      </c>
      <c r="K75" s="38"/>
      <c r="L75" s="109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9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5.2" customHeight="1">
      <c r="A77" s="36"/>
      <c r="B77" s="37"/>
      <c r="C77" s="31" t="s">
        <v>26</v>
      </c>
      <c r="D77" s="38"/>
      <c r="E77" s="38"/>
      <c r="F77" s="29" t="str">
        <f>E15</f>
        <v>Státní pozemkový úřad</v>
      </c>
      <c r="G77" s="38"/>
      <c r="H77" s="38"/>
      <c r="I77" s="31" t="s">
        <v>33</v>
      </c>
      <c r="J77" s="34" t="str">
        <f>E21</f>
        <v xml:space="preserve"> </v>
      </c>
      <c r="K77" s="38"/>
      <c r="L77" s="109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5.2" customHeight="1">
      <c r="A78" s="36"/>
      <c r="B78" s="37"/>
      <c r="C78" s="31" t="s">
        <v>31</v>
      </c>
      <c r="D78" s="38"/>
      <c r="E78" s="38"/>
      <c r="F78" s="29" t="str">
        <f>IF(E18="","",E18)</f>
        <v>Vyplň údaj</v>
      </c>
      <c r="G78" s="38"/>
      <c r="H78" s="38"/>
      <c r="I78" s="31" t="s">
        <v>36</v>
      </c>
      <c r="J78" s="34" t="str">
        <f>E24</f>
        <v>Jaroslav Kasl</v>
      </c>
      <c r="K78" s="38"/>
      <c r="L78" s="109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0.3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09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11" customFormat="1" ht="29.25" customHeight="1">
      <c r="A80" s="149"/>
      <c r="B80" s="150"/>
      <c r="C80" s="151" t="s">
        <v>114</v>
      </c>
      <c r="D80" s="152" t="s">
        <v>59</v>
      </c>
      <c r="E80" s="152" t="s">
        <v>55</v>
      </c>
      <c r="F80" s="152" t="s">
        <v>56</v>
      </c>
      <c r="G80" s="152" t="s">
        <v>115</v>
      </c>
      <c r="H80" s="152" t="s">
        <v>116</v>
      </c>
      <c r="I80" s="152" t="s">
        <v>117</v>
      </c>
      <c r="J80" s="152" t="s">
        <v>109</v>
      </c>
      <c r="K80" s="153" t="s">
        <v>118</v>
      </c>
      <c r="L80" s="154"/>
      <c r="M80" s="70" t="s">
        <v>21</v>
      </c>
      <c r="N80" s="71" t="s">
        <v>44</v>
      </c>
      <c r="O80" s="71" t="s">
        <v>119</v>
      </c>
      <c r="P80" s="71" t="s">
        <v>120</v>
      </c>
      <c r="Q80" s="71" t="s">
        <v>121</v>
      </c>
      <c r="R80" s="71" t="s">
        <v>122</v>
      </c>
      <c r="S80" s="71" t="s">
        <v>123</v>
      </c>
      <c r="T80" s="72" t="s">
        <v>124</v>
      </c>
      <c r="U80" s="149"/>
      <c r="V80" s="149"/>
      <c r="W80" s="149"/>
      <c r="X80" s="149"/>
      <c r="Y80" s="149"/>
      <c r="Z80" s="149"/>
      <c r="AA80" s="149"/>
      <c r="AB80" s="149"/>
      <c r="AC80" s="149"/>
      <c r="AD80" s="149"/>
      <c r="AE80" s="149"/>
    </row>
    <row r="81" spans="1:65" s="2" customFormat="1" ht="22.9" customHeight="1">
      <c r="A81" s="36"/>
      <c r="B81" s="37"/>
      <c r="C81" s="77" t="s">
        <v>125</v>
      </c>
      <c r="D81" s="38"/>
      <c r="E81" s="38"/>
      <c r="F81" s="38"/>
      <c r="G81" s="38"/>
      <c r="H81" s="38"/>
      <c r="I81" s="38"/>
      <c r="J81" s="155">
        <f>BK81</f>
        <v>0</v>
      </c>
      <c r="K81" s="38"/>
      <c r="L81" s="41"/>
      <c r="M81" s="73"/>
      <c r="N81" s="156"/>
      <c r="O81" s="74"/>
      <c r="P81" s="157">
        <f>P82</f>
        <v>0</v>
      </c>
      <c r="Q81" s="74"/>
      <c r="R81" s="157">
        <f>R82</f>
        <v>0</v>
      </c>
      <c r="S81" s="74"/>
      <c r="T81" s="158">
        <f>T82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T81" s="19" t="s">
        <v>73</v>
      </c>
      <c r="AU81" s="19" t="s">
        <v>110</v>
      </c>
      <c r="BK81" s="159">
        <f>BK82</f>
        <v>0</v>
      </c>
    </row>
    <row r="82" spans="1:65" s="12" customFormat="1" ht="25.9" customHeight="1">
      <c r="B82" s="160"/>
      <c r="C82" s="161"/>
      <c r="D82" s="162" t="s">
        <v>73</v>
      </c>
      <c r="E82" s="163" t="s">
        <v>986</v>
      </c>
      <c r="F82" s="163" t="s">
        <v>987</v>
      </c>
      <c r="G82" s="161"/>
      <c r="H82" s="161"/>
      <c r="I82" s="164"/>
      <c r="J82" s="165">
        <f>BK82</f>
        <v>0</v>
      </c>
      <c r="K82" s="161"/>
      <c r="L82" s="166"/>
      <c r="M82" s="167"/>
      <c r="N82" s="168"/>
      <c r="O82" s="168"/>
      <c r="P82" s="169">
        <f>P83</f>
        <v>0</v>
      </c>
      <c r="Q82" s="168"/>
      <c r="R82" s="169">
        <f>R83</f>
        <v>0</v>
      </c>
      <c r="S82" s="168"/>
      <c r="T82" s="170">
        <f>T83</f>
        <v>0</v>
      </c>
      <c r="AR82" s="171" t="s">
        <v>161</v>
      </c>
      <c r="AT82" s="172" t="s">
        <v>73</v>
      </c>
      <c r="AU82" s="172" t="s">
        <v>74</v>
      </c>
      <c r="AY82" s="171" t="s">
        <v>128</v>
      </c>
      <c r="BK82" s="173">
        <f>BK83</f>
        <v>0</v>
      </c>
    </row>
    <row r="83" spans="1:65" s="12" customFormat="1" ht="22.9" customHeight="1">
      <c r="B83" s="160"/>
      <c r="C83" s="161"/>
      <c r="D83" s="162" t="s">
        <v>73</v>
      </c>
      <c r="E83" s="174" t="s">
        <v>74</v>
      </c>
      <c r="F83" s="174" t="s">
        <v>988</v>
      </c>
      <c r="G83" s="161"/>
      <c r="H83" s="161"/>
      <c r="I83" s="164"/>
      <c r="J83" s="175">
        <f>BK83</f>
        <v>0</v>
      </c>
      <c r="K83" s="161"/>
      <c r="L83" s="166"/>
      <c r="M83" s="167"/>
      <c r="N83" s="168"/>
      <c r="O83" s="168"/>
      <c r="P83" s="169">
        <f>SUM(P84:P94)</f>
        <v>0</v>
      </c>
      <c r="Q83" s="168"/>
      <c r="R83" s="169">
        <f>SUM(R84:R94)</f>
        <v>0</v>
      </c>
      <c r="S83" s="168"/>
      <c r="T83" s="170">
        <f>SUM(T84:T94)</f>
        <v>0</v>
      </c>
      <c r="AR83" s="171" t="s">
        <v>161</v>
      </c>
      <c r="AT83" s="172" t="s">
        <v>73</v>
      </c>
      <c r="AU83" s="172" t="s">
        <v>82</v>
      </c>
      <c r="AY83" s="171" t="s">
        <v>128</v>
      </c>
      <c r="BK83" s="173">
        <f>SUM(BK84:BK94)</f>
        <v>0</v>
      </c>
    </row>
    <row r="84" spans="1:65" s="2" customFormat="1" ht="49.15" customHeight="1">
      <c r="A84" s="36"/>
      <c r="B84" s="37"/>
      <c r="C84" s="176" t="s">
        <v>82</v>
      </c>
      <c r="D84" s="176" t="s">
        <v>130</v>
      </c>
      <c r="E84" s="177" t="s">
        <v>989</v>
      </c>
      <c r="F84" s="178" t="s">
        <v>990</v>
      </c>
      <c r="G84" s="179" t="s">
        <v>991</v>
      </c>
      <c r="H84" s="180">
        <v>1</v>
      </c>
      <c r="I84" s="181"/>
      <c r="J84" s="182">
        <f t="shared" ref="J84:J94" si="0">ROUND(I84*H84,2)</f>
        <v>0</v>
      </c>
      <c r="K84" s="178" t="s">
        <v>21</v>
      </c>
      <c r="L84" s="41"/>
      <c r="M84" s="183" t="s">
        <v>21</v>
      </c>
      <c r="N84" s="184" t="s">
        <v>45</v>
      </c>
      <c r="O84" s="66"/>
      <c r="P84" s="185">
        <f t="shared" ref="P84:P94" si="1">O84*H84</f>
        <v>0</v>
      </c>
      <c r="Q84" s="185">
        <v>0</v>
      </c>
      <c r="R84" s="185">
        <f t="shared" ref="R84:R94" si="2">Q84*H84</f>
        <v>0</v>
      </c>
      <c r="S84" s="185">
        <v>0</v>
      </c>
      <c r="T84" s="186">
        <f t="shared" ref="T84:T94" si="3"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87" t="s">
        <v>992</v>
      </c>
      <c r="AT84" s="187" t="s">
        <v>130</v>
      </c>
      <c r="AU84" s="187" t="s">
        <v>84</v>
      </c>
      <c r="AY84" s="19" t="s">
        <v>128</v>
      </c>
      <c r="BE84" s="188">
        <f t="shared" ref="BE84:BE94" si="4">IF(N84="základní",J84,0)</f>
        <v>0</v>
      </c>
      <c r="BF84" s="188">
        <f t="shared" ref="BF84:BF94" si="5">IF(N84="snížená",J84,0)</f>
        <v>0</v>
      </c>
      <c r="BG84" s="188">
        <f t="shared" ref="BG84:BG94" si="6">IF(N84="zákl. přenesená",J84,0)</f>
        <v>0</v>
      </c>
      <c r="BH84" s="188">
        <f t="shared" ref="BH84:BH94" si="7">IF(N84="sníž. přenesená",J84,0)</f>
        <v>0</v>
      </c>
      <c r="BI84" s="188">
        <f t="shared" ref="BI84:BI94" si="8">IF(N84="nulová",J84,0)</f>
        <v>0</v>
      </c>
      <c r="BJ84" s="19" t="s">
        <v>82</v>
      </c>
      <c r="BK84" s="188">
        <f t="shared" ref="BK84:BK94" si="9">ROUND(I84*H84,2)</f>
        <v>0</v>
      </c>
      <c r="BL84" s="19" t="s">
        <v>992</v>
      </c>
      <c r="BM84" s="187" t="s">
        <v>993</v>
      </c>
    </row>
    <row r="85" spans="1:65" s="2" customFormat="1" ht="24.2" customHeight="1">
      <c r="A85" s="36"/>
      <c r="B85" s="37"/>
      <c r="C85" s="176" t="s">
        <v>84</v>
      </c>
      <c r="D85" s="176" t="s">
        <v>130</v>
      </c>
      <c r="E85" s="177" t="s">
        <v>994</v>
      </c>
      <c r="F85" s="178" t="s">
        <v>995</v>
      </c>
      <c r="G85" s="179" t="s">
        <v>991</v>
      </c>
      <c r="H85" s="180">
        <v>1</v>
      </c>
      <c r="I85" s="181"/>
      <c r="J85" s="182">
        <f t="shared" si="0"/>
        <v>0</v>
      </c>
      <c r="K85" s="178" t="s">
        <v>21</v>
      </c>
      <c r="L85" s="41"/>
      <c r="M85" s="183" t="s">
        <v>21</v>
      </c>
      <c r="N85" s="184" t="s">
        <v>45</v>
      </c>
      <c r="O85" s="66"/>
      <c r="P85" s="185">
        <f t="shared" si="1"/>
        <v>0</v>
      </c>
      <c r="Q85" s="185">
        <v>0</v>
      </c>
      <c r="R85" s="185">
        <f t="shared" si="2"/>
        <v>0</v>
      </c>
      <c r="S85" s="185">
        <v>0</v>
      </c>
      <c r="T85" s="186">
        <f t="shared" si="3"/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87" t="s">
        <v>992</v>
      </c>
      <c r="AT85" s="187" t="s">
        <v>130</v>
      </c>
      <c r="AU85" s="187" t="s">
        <v>84</v>
      </c>
      <c r="AY85" s="19" t="s">
        <v>128</v>
      </c>
      <c r="BE85" s="188">
        <f t="shared" si="4"/>
        <v>0</v>
      </c>
      <c r="BF85" s="188">
        <f t="shared" si="5"/>
        <v>0</v>
      </c>
      <c r="BG85" s="188">
        <f t="shared" si="6"/>
        <v>0</v>
      </c>
      <c r="BH85" s="188">
        <f t="shared" si="7"/>
        <v>0</v>
      </c>
      <c r="BI85" s="188">
        <f t="shared" si="8"/>
        <v>0</v>
      </c>
      <c r="BJ85" s="19" t="s">
        <v>82</v>
      </c>
      <c r="BK85" s="188">
        <f t="shared" si="9"/>
        <v>0</v>
      </c>
      <c r="BL85" s="19" t="s">
        <v>992</v>
      </c>
      <c r="BM85" s="187" t="s">
        <v>996</v>
      </c>
    </row>
    <row r="86" spans="1:65" s="2" customFormat="1" ht="49.15" customHeight="1">
      <c r="A86" s="36"/>
      <c r="B86" s="37"/>
      <c r="C86" s="176" t="s">
        <v>151</v>
      </c>
      <c r="D86" s="176" t="s">
        <v>130</v>
      </c>
      <c r="E86" s="177" t="s">
        <v>997</v>
      </c>
      <c r="F86" s="178" t="s">
        <v>998</v>
      </c>
      <c r="G86" s="179" t="s">
        <v>991</v>
      </c>
      <c r="H86" s="180">
        <v>1</v>
      </c>
      <c r="I86" s="181"/>
      <c r="J86" s="182">
        <f t="shared" si="0"/>
        <v>0</v>
      </c>
      <c r="K86" s="178" t="s">
        <v>21</v>
      </c>
      <c r="L86" s="41"/>
      <c r="M86" s="183" t="s">
        <v>21</v>
      </c>
      <c r="N86" s="184" t="s">
        <v>45</v>
      </c>
      <c r="O86" s="66"/>
      <c r="P86" s="185">
        <f t="shared" si="1"/>
        <v>0</v>
      </c>
      <c r="Q86" s="185">
        <v>0</v>
      </c>
      <c r="R86" s="185">
        <f t="shared" si="2"/>
        <v>0</v>
      </c>
      <c r="S86" s="185">
        <v>0</v>
      </c>
      <c r="T86" s="186">
        <f t="shared" si="3"/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7" t="s">
        <v>992</v>
      </c>
      <c r="AT86" s="187" t="s">
        <v>130</v>
      </c>
      <c r="AU86" s="187" t="s">
        <v>84</v>
      </c>
      <c r="AY86" s="19" t="s">
        <v>128</v>
      </c>
      <c r="BE86" s="188">
        <f t="shared" si="4"/>
        <v>0</v>
      </c>
      <c r="BF86" s="188">
        <f t="shared" si="5"/>
        <v>0</v>
      </c>
      <c r="BG86" s="188">
        <f t="shared" si="6"/>
        <v>0</v>
      </c>
      <c r="BH86" s="188">
        <f t="shared" si="7"/>
        <v>0</v>
      </c>
      <c r="BI86" s="188">
        <f t="shared" si="8"/>
        <v>0</v>
      </c>
      <c r="BJ86" s="19" t="s">
        <v>82</v>
      </c>
      <c r="BK86" s="188">
        <f t="shared" si="9"/>
        <v>0</v>
      </c>
      <c r="BL86" s="19" t="s">
        <v>992</v>
      </c>
      <c r="BM86" s="187" t="s">
        <v>999</v>
      </c>
    </row>
    <row r="87" spans="1:65" s="2" customFormat="1" ht="44.25" customHeight="1">
      <c r="A87" s="36"/>
      <c r="B87" s="37"/>
      <c r="C87" s="176" t="s">
        <v>134</v>
      </c>
      <c r="D87" s="176" t="s">
        <v>130</v>
      </c>
      <c r="E87" s="177" t="s">
        <v>1000</v>
      </c>
      <c r="F87" s="178" t="s">
        <v>1001</v>
      </c>
      <c r="G87" s="179" t="s">
        <v>991</v>
      </c>
      <c r="H87" s="180">
        <v>1</v>
      </c>
      <c r="I87" s="181"/>
      <c r="J87" s="182">
        <f t="shared" si="0"/>
        <v>0</v>
      </c>
      <c r="K87" s="178" t="s">
        <v>21</v>
      </c>
      <c r="L87" s="41"/>
      <c r="M87" s="183" t="s">
        <v>21</v>
      </c>
      <c r="N87" s="184" t="s">
        <v>45</v>
      </c>
      <c r="O87" s="66"/>
      <c r="P87" s="185">
        <f t="shared" si="1"/>
        <v>0</v>
      </c>
      <c r="Q87" s="185">
        <v>0</v>
      </c>
      <c r="R87" s="185">
        <f t="shared" si="2"/>
        <v>0</v>
      </c>
      <c r="S87" s="185">
        <v>0</v>
      </c>
      <c r="T87" s="186">
        <f t="shared" si="3"/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87" t="s">
        <v>992</v>
      </c>
      <c r="AT87" s="187" t="s">
        <v>130</v>
      </c>
      <c r="AU87" s="187" t="s">
        <v>84</v>
      </c>
      <c r="AY87" s="19" t="s">
        <v>128</v>
      </c>
      <c r="BE87" s="188">
        <f t="shared" si="4"/>
        <v>0</v>
      </c>
      <c r="BF87" s="188">
        <f t="shared" si="5"/>
        <v>0</v>
      </c>
      <c r="BG87" s="188">
        <f t="shared" si="6"/>
        <v>0</v>
      </c>
      <c r="BH87" s="188">
        <f t="shared" si="7"/>
        <v>0</v>
      </c>
      <c r="BI87" s="188">
        <f t="shared" si="8"/>
        <v>0</v>
      </c>
      <c r="BJ87" s="19" t="s">
        <v>82</v>
      </c>
      <c r="BK87" s="188">
        <f t="shared" si="9"/>
        <v>0</v>
      </c>
      <c r="BL87" s="19" t="s">
        <v>992</v>
      </c>
      <c r="BM87" s="187" t="s">
        <v>1002</v>
      </c>
    </row>
    <row r="88" spans="1:65" s="2" customFormat="1" ht="37.9" customHeight="1">
      <c r="A88" s="36"/>
      <c r="B88" s="37"/>
      <c r="C88" s="176" t="s">
        <v>161</v>
      </c>
      <c r="D88" s="176" t="s">
        <v>130</v>
      </c>
      <c r="E88" s="177" t="s">
        <v>1003</v>
      </c>
      <c r="F88" s="178" t="s">
        <v>1004</v>
      </c>
      <c r="G88" s="179" t="s">
        <v>991</v>
      </c>
      <c r="H88" s="180">
        <v>1</v>
      </c>
      <c r="I88" s="181"/>
      <c r="J88" s="182">
        <f t="shared" si="0"/>
        <v>0</v>
      </c>
      <c r="K88" s="178" t="s">
        <v>21</v>
      </c>
      <c r="L88" s="41"/>
      <c r="M88" s="183" t="s">
        <v>21</v>
      </c>
      <c r="N88" s="184" t="s">
        <v>45</v>
      </c>
      <c r="O88" s="66"/>
      <c r="P88" s="185">
        <f t="shared" si="1"/>
        <v>0</v>
      </c>
      <c r="Q88" s="185">
        <v>0</v>
      </c>
      <c r="R88" s="185">
        <f t="shared" si="2"/>
        <v>0</v>
      </c>
      <c r="S88" s="185">
        <v>0</v>
      </c>
      <c r="T88" s="186">
        <f t="shared" si="3"/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87" t="s">
        <v>992</v>
      </c>
      <c r="AT88" s="187" t="s">
        <v>130</v>
      </c>
      <c r="AU88" s="187" t="s">
        <v>84</v>
      </c>
      <c r="AY88" s="19" t="s">
        <v>128</v>
      </c>
      <c r="BE88" s="188">
        <f t="shared" si="4"/>
        <v>0</v>
      </c>
      <c r="BF88" s="188">
        <f t="shared" si="5"/>
        <v>0</v>
      </c>
      <c r="BG88" s="188">
        <f t="shared" si="6"/>
        <v>0</v>
      </c>
      <c r="BH88" s="188">
        <f t="shared" si="7"/>
        <v>0</v>
      </c>
      <c r="BI88" s="188">
        <f t="shared" si="8"/>
        <v>0</v>
      </c>
      <c r="BJ88" s="19" t="s">
        <v>82</v>
      </c>
      <c r="BK88" s="188">
        <f t="shared" si="9"/>
        <v>0</v>
      </c>
      <c r="BL88" s="19" t="s">
        <v>992</v>
      </c>
      <c r="BM88" s="187" t="s">
        <v>1005</v>
      </c>
    </row>
    <row r="89" spans="1:65" s="2" customFormat="1" ht="33" customHeight="1">
      <c r="A89" s="36"/>
      <c r="B89" s="37"/>
      <c r="C89" s="176" t="s">
        <v>167</v>
      </c>
      <c r="D89" s="176" t="s">
        <v>130</v>
      </c>
      <c r="E89" s="177" t="s">
        <v>1006</v>
      </c>
      <c r="F89" s="178" t="s">
        <v>1007</v>
      </c>
      <c r="G89" s="179" t="s">
        <v>991</v>
      </c>
      <c r="H89" s="180">
        <v>1</v>
      </c>
      <c r="I89" s="181"/>
      <c r="J89" s="182">
        <f t="shared" si="0"/>
        <v>0</v>
      </c>
      <c r="K89" s="178" t="s">
        <v>21</v>
      </c>
      <c r="L89" s="41"/>
      <c r="M89" s="183" t="s">
        <v>21</v>
      </c>
      <c r="N89" s="184" t="s">
        <v>45</v>
      </c>
      <c r="O89" s="66"/>
      <c r="P89" s="185">
        <f t="shared" si="1"/>
        <v>0</v>
      </c>
      <c r="Q89" s="185">
        <v>0</v>
      </c>
      <c r="R89" s="185">
        <f t="shared" si="2"/>
        <v>0</v>
      </c>
      <c r="S89" s="185">
        <v>0</v>
      </c>
      <c r="T89" s="186">
        <f t="shared" si="3"/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87" t="s">
        <v>992</v>
      </c>
      <c r="AT89" s="187" t="s">
        <v>130</v>
      </c>
      <c r="AU89" s="187" t="s">
        <v>84</v>
      </c>
      <c r="AY89" s="19" t="s">
        <v>128</v>
      </c>
      <c r="BE89" s="188">
        <f t="shared" si="4"/>
        <v>0</v>
      </c>
      <c r="BF89" s="188">
        <f t="shared" si="5"/>
        <v>0</v>
      </c>
      <c r="BG89" s="188">
        <f t="shared" si="6"/>
        <v>0</v>
      </c>
      <c r="BH89" s="188">
        <f t="shared" si="7"/>
        <v>0</v>
      </c>
      <c r="BI89" s="188">
        <f t="shared" si="8"/>
        <v>0</v>
      </c>
      <c r="BJ89" s="19" t="s">
        <v>82</v>
      </c>
      <c r="BK89" s="188">
        <f t="shared" si="9"/>
        <v>0</v>
      </c>
      <c r="BL89" s="19" t="s">
        <v>992</v>
      </c>
      <c r="BM89" s="187" t="s">
        <v>1008</v>
      </c>
    </row>
    <row r="90" spans="1:65" s="2" customFormat="1" ht="37.9" customHeight="1">
      <c r="A90" s="36"/>
      <c r="B90" s="37"/>
      <c r="C90" s="176" t="s">
        <v>172</v>
      </c>
      <c r="D90" s="176" t="s">
        <v>130</v>
      </c>
      <c r="E90" s="177" t="s">
        <v>1009</v>
      </c>
      <c r="F90" s="178" t="s">
        <v>1010</v>
      </c>
      <c r="G90" s="179" t="s">
        <v>991</v>
      </c>
      <c r="H90" s="180">
        <v>1</v>
      </c>
      <c r="I90" s="181"/>
      <c r="J90" s="182">
        <f t="shared" si="0"/>
        <v>0</v>
      </c>
      <c r="K90" s="178" t="s">
        <v>21</v>
      </c>
      <c r="L90" s="41"/>
      <c r="M90" s="183" t="s">
        <v>21</v>
      </c>
      <c r="N90" s="184" t="s">
        <v>45</v>
      </c>
      <c r="O90" s="66"/>
      <c r="P90" s="185">
        <f t="shared" si="1"/>
        <v>0</v>
      </c>
      <c r="Q90" s="185">
        <v>0</v>
      </c>
      <c r="R90" s="185">
        <f t="shared" si="2"/>
        <v>0</v>
      </c>
      <c r="S90" s="185">
        <v>0</v>
      </c>
      <c r="T90" s="186">
        <f t="shared" si="3"/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7" t="s">
        <v>992</v>
      </c>
      <c r="AT90" s="187" t="s">
        <v>130</v>
      </c>
      <c r="AU90" s="187" t="s">
        <v>84</v>
      </c>
      <c r="AY90" s="19" t="s">
        <v>128</v>
      </c>
      <c r="BE90" s="188">
        <f t="shared" si="4"/>
        <v>0</v>
      </c>
      <c r="BF90" s="188">
        <f t="shared" si="5"/>
        <v>0</v>
      </c>
      <c r="BG90" s="188">
        <f t="shared" si="6"/>
        <v>0</v>
      </c>
      <c r="BH90" s="188">
        <f t="shared" si="7"/>
        <v>0</v>
      </c>
      <c r="BI90" s="188">
        <f t="shared" si="8"/>
        <v>0</v>
      </c>
      <c r="BJ90" s="19" t="s">
        <v>82</v>
      </c>
      <c r="BK90" s="188">
        <f t="shared" si="9"/>
        <v>0</v>
      </c>
      <c r="BL90" s="19" t="s">
        <v>992</v>
      </c>
      <c r="BM90" s="187" t="s">
        <v>1011</v>
      </c>
    </row>
    <row r="91" spans="1:65" s="2" customFormat="1" ht="37.9" customHeight="1">
      <c r="A91" s="36"/>
      <c r="B91" s="37"/>
      <c r="C91" s="176" t="s">
        <v>235</v>
      </c>
      <c r="D91" s="176" t="s">
        <v>130</v>
      </c>
      <c r="E91" s="177" t="s">
        <v>1012</v>
      </c>
      <c r="F91" s="178" t="s">
        <v>1013</v>
      </c>
      <c r="G91" s="179" t="s">
        <v>991</v>
      </c>
      <c r="H91" s="180">
        <v>1</v>
      </c>
      <c r="I91" s="181"/>
      <c r="J91" s="182">
        <f t="shared" si="0"/>
        <v>0</v>
      </c>
      <c r="K91" s="178" t="s">
        <v>21</v>
      </c>
      <c r="L91" s="41"/>
      <c r="M91" s="183" t="s">
        <v>21</v>
      </c>
      <c r="N91" s="184" t="s">
        <v>45</v>
      </c>
      <c r="O91" s="66"/>
      <c r="P91" s="185">
        <f t="shared" si="1"/>
        <v>0</v>
      </c>
      <c r="Q91" s="185">
        <v>0</v>
      </c>
      <c r="R91" s="185">
        <f t="shared" si="2"/>
        <v>0</v>
      </c>
      <c r="S91" s="185">
        <v>0</v>
      </c>
      <c r="T91" s="186">
        <f t="shared" si="3"/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7" t="s">
        <v>992</v>
      </c>
      <c r="AT91" s="187" t="s">
        <v>130</v>
      </c>
      <c r="AU91" s="187" t="s">
        <v>84</v>
      </c>
      <c r="AY91" s="19" t="s">
        <v>128</v>
      </c>
      <c r="BE91" s="188">
        <f t="shared" si="4"/>
        <v>0</v>
      </c>
      <c r="BF91" s="188">
        <f t="shared" si="5"/>
        <v>0</v>
      </c>
      <c r="BG91" s="188">
        <f t="shared" si="6"/>
        <v>0</v>
      </c>
      <c r="BH91" s="188">
        <f t="shared" si="7"/>
        <v>0</v>
      </c>
      <c r="BI91" s="188">
        <f t="shared" si="8"/>
        <v>0</v>
      </c>
      <c r="BJ91" s="19" t="s">
        <v>82</v>
      </c>
      <c r="BK91" s="188">
        <f t="shared" si="9"/>
        <v>0</v>
      </c>
      <c r="BL91" s="19" t="s">
        <v>992</v>
      </c>
      <c r="BM91" s="187" t="s">
        <v>1014</v>
      </c>
    </row>
    <row r="92" spans="1:65" s="2" customFormat="1" ht="66.75" customHeight="1">
      <c r="A92" s="36"/>
      <c r="B92" s="37"/>
      <c r="C92" s="176" t="s">
        <v>241</v>
      </c>
      <c r="D92" s="176" t="s">
        <v>130</v>
      </c>
      <c r="E92" s="177" t="s">
        <v>1015</v>
      </c>
      <c r="F92" s="178" t="s">
        <v>1016</v>
      </c>
      <c r="G92" s="179" t="s">
        <v>991</v>
      </c>
      <c r="H92" s="180">
        <v>1</v>
      </c>
      <c r="I92" s="181"/>
      <c r="J92" s="182">
        <f t="shared" si="0"/>
        <v>0</v>
      </c>
      <c r="K92" s="178" t="s">
        <v>21</v>
      </c>
      <c r="L92" s="41"/>
      <c r="M92" s="183" t="s">
        <v>21</v>
      </c>
      <c r="N92" s="184" t="s">
        <v>45</v>
      </c>
      <c r="O92" s="66"/>
      <c r="P92" s="185">
        <f t="shared" si="1"/>
        <v>0</v>
      </c>
      <c r="Q92" s="185">
        <v>0</v>
      </c>
      <c r="R92" s="185">
        <f t="shared" si="2"/>
        <v>0</v>
      </c>
      <c r="S92" s="185">
        <v>0</v>
      </c>
      <c r="T92" s="186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7" t="s">
        <v>992</v>
      </c>
      <c r="AT92" s="187" t="s">
        <v>130</v>
      </c>
      <c r="AU92" s="187" t="s">
        <v>84</v>
      </c>
      <c r="AY92" s="19" t="s">
        <v>128</v>
      </c>
      <c r="BE92" s="188">
        <f t="shared" si="4"/>
        <v>0</v>
      </c>
      <c r="BF92" s="188">
        <f t="shared" si="5"/>
        <v>0</v>
      </c>
      <c r="BG92" s="188">
        <f t="shared" si="6"/>
        <v>0</v>
      </c>
      <c r="BH92" s="188">
        <f t="shared" si="7"/>
        <v>0</v>
      </c>
      <c r="BI92" s="188">
        <f t="shared" si="8"/>
        <v>0</v>
      </c>
      <c r="BJ92" s="19" t="s">
        <v>82</v>
      </c>
      <c r="BK92" s="188">
        <f t="shared" si="9"/>
        <v>0</v>
      </c>
      <c r="BL92" s="19" t="s">
        <v>992</v>
      </c>
      <c r="BM92" s="187" t="s">
        <v>1017</v>
      </c>
    </row>
    <row r="93" spans="1:65" s="2" customFormat="1" ht="24.2" customHeight="1">
      <c r="A93" s="36"/>
      <c r="B93" s="37"/>
      <c r="C93" s="176" t="s">
        <v>246</v>
      </c>
      <c r="D93" s="176" t="s">
        <v>130</v>
      </c>
      <c r="E93" s="177" t="s">
        <v>1018</v>
      </c>
      <c r="F93" s="178" t="s">
        <v>1019</v>
      </c>
      <c r="G93" s="179" t="s">
        <v>991</v>
      </c>
      <c r="H93" s="180">
        <v>1</v>
      </c>
      <c r="I93" s="181"/>
      <c r="J93" s="182">
        <f t="shared" si="0"/>
        <v>0</v>
      </c>
      <c r="K93" s="178" t="s">
        <v>21</v>
      </c>
      <c r="L93" s="41"/>
      <c r="M93" s="183" t="s">
        <v>21</v>
      </c>
      <c r="N93" s="184" t="s">
        <v>45</v>
      </c>
      <c r="O93" s="66"/>
      <c r="P93" s="185">
        <f t="shared" si="1"/>
        <v>0</v>
      </c>
      <c r="Q93" s="185">
        <v>0</v>
      </c>
      <c r="R93" s="185">
        <f t="shared" si="2"/>
        <v>0</v>
      </c>
      <c r="S93" s="185">
        <v>0</v>
      </c>
      <c r="T93" s="186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7" t="s">
        <v>992</v>
      </c>
      <c r="AT93" s="187" t="s">
        <v>130</v>
      </c>
      <c r="AU93" s="187" t="s">
        <v>84</v>
      </c>
      <c r="AY93" s="19" t="s">
        <v>128</v>
      </c>
      <c r="BE93" s="188">
        <f t="shared" si="4"/>
        <v>0</v>
      </c>
      <c r="BF93" s="188">
        <f t="shared" si="5"/>
        <v>0</v>
      </c>
      <c r="BG93" s="188">
        <f t="shared" si="6"/>
        <v>0</v>
      </c>
      <c r="BH93" s="188">
        <f t="shared" si="7"/>
        <v>0</v>
      </c>
      <c r="BI93" s="188">
        <f t="shared" si="8"/>
        <v>0</v>
      </c>
      <c r="BJ93" s="19" t="s">
        <v>82</v>
      </c>
      <c r="BK93" s="188">
        <f t="shared" si="9"/>
        <v>0</v>
      </c>
      <c r="BL93" s="19" t="s">
        <v>992</v>
      </c>
      <c r="BM93" s="187" t="s">
        <v>1020</v>
      </c>
    </row>
    <row r="94" spans="1:65" s="2" customFormat="1" ht="24.2" customHeight="1">
      <c r="A94" s="36"/>
      <c r="B94" s="37"/>
      <c r="C94" s="176" t="s">
        <v>251</v>
      </c>
      <c r="D94" s="176" t="s">
        <v>130</v>
      </c>
      <c r="E94" s="177" t="s">
        <v>1021</v>
      </c>
      <c r="F94" s="178" t="s">
        <v>1022</v>
      </c>
      <c r="G94" s="179" t="s">
        <v>991</v>
      </c>
      <c r="H94" s="180">
        <v>1</v>
      </c>
      <c r="I94" s="181"/>
      <c r="J94" s="182">
        <f t="shared" si="0"/>
        <v>0</v>
      </c>
      <c r="K94" s="178" t="s">
        <v>21</v>
      </c>
      <c r="L94" s="41"/>
      <c r="M94" s="256" t="s">
        <v>21</v>
      </c>
      <c r="N94" s="257" t="s">
        <v>45</v>
      </c>
      <c r="O94" s="254"/>
      <c r="P94" s="258">
        <f t="shared" si="1"/>
        <v>0</v>
      </c>
      <c r="Q94" s="258">
        <v>0</v>
      </c>
      <c r="R94" s="258">
        <f t="shared" si="2"/>
        <v>0</v>
      </c>
      <c r="S94" s="258">
        <v>0</v>
      </c>
      <c r="T94" s="259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7" t="s">
        <v>992</v>
      </c>
      <c r="AT94" s="187" t="s">
        <v>130</v>
      </c>
      <c r="AU94" s="187" t="s">
        <v>84</v>
      </c>
      <c r="AY94" s="19" t="s">
        <v>128</v>
      </c>
      <c r="BE94" s="188">
        <f t="shared" si="4"/>
        <v>0</v>
      </c>
      <c r="BF94" s="188">
        <f t="shared" si="5"/>
        <v>0</v>
      </c>
      <c r="BG94" s="188">
        <f t="shared" si="6"/>
        <v>0</v>
      </c>
      <c r="BH94" s="188">
        <f t="shared" si="7"/>
        <v>0</v>
      </c>
      <c r="BI94" s="188">
        <f t="shared" si="8"/>
        <v>0</v>
      </c>
      <c r="BJ94" s="19" t="s">
        <v>82</v>
      </c>
      <c r="BK94" s="188">
        <f t="shared" si="9"/>
        <v>0</v>
      </c>
      <c r="BL94" s="19" t="s">
        <v>992</v>
      </c>
      <c r="BM94" s="187" t="s">
        <v>1023</v>
      </c>
    </row>
    <row r="95" spans="1:65" s="2" customFormat="1" ht="6.95" customHeight="1">
      <c r="A95" s="36"/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41"/>
      <c r="M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</sheetData>
  <sheetProtection algorithmName="SHA-512" hashValue="ChDljjY0mBKL0pnaJ5wjQEP1dAqKzkrMAv0n1Ar3mvF1oPyw2kDfc6GYVPiHfq0DG7zYRrEHDYNa7i0IIwKTFA==" saltValue="oCprzaKHSkfzX6f4GlWhA6e1oLW65DDT2ZwezaBQsWwXTJo/1fWMPFg7iigTeg3tLaU2F+/QGJdiq0r5IJkeGw==" spinCount="100000" sheet="1" objects="1" scenarios="1" formatColumns="0" formatRows="0" autoFilter="0"/>
  <autoFilter ref="C80:K94" xr:uid="{00000000-0009-0000-0000-000006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76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H292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04"/>
      <c r="C3" s="105"/>
      <c r="D3" s="105"/>
      <c r="E3" s="105"/>
      <c r="F3" s="105"/>
      <c r="G3" s="105"/>
      <c r="H3" s="22"/>
    </row>
    <row r="4" spans="1:8" s="1" customFormat="1" ht="24.95" customHeight="1">
      <c r="B4" s="22"/>
      <c r="C4" s="106" t="s">
        <v>1024</v>
      </c>
      <c r="H4" s="22"/>
    </row>
    <row r="5" spans="1:8" s="1" customFormat="1" ht="12" customHeight="1">
      <c r="B5" s="22"/>
      <c r="C5" s="260" t="s">
        <v>13</v>
      </c>
      <c r="D5" s="401" t="s">
        <v>14</v>
      </c>
      <c r="E5" s="394"/>
      <c r="F5" s="394"/>
      <c r="H5" s="22"/>
    </row>
    <row r="6" spans="1:8" s="1" customFormat="1" ht="36.950000000000003" customHeight="1">
      <c r="B6" s="22"/>
      <c r="C6" s="261" t="s">
        <v>16</v>
      </c>
      <c r="D6" s="405" t="s">
        <v>17</v>
      </c>
      <c r="E6" s="394"/>
      <c r="F6" s="394"/>
      <c r="H6" s="22"/>
    </row>
    <row r="7" spans="1:8" s="1" customFormat="1" ht="16.5" customHeight="1">
      <c r="B7" s="22"/>
      <c r="C7" s="108" t="s">
        <v>24</v>
      </c>
      <c r="D7" s="111" t="str">
        <f>'Rekapitulace stavby'!AN8</f>
        <v>19. 1. 2023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49"/>
      <c r="B9" s="262"/>
      <c r="C9" s="263" t="s">
        <v>55</v>
      </c>
      <c r="D9" s="264" t="s">
        <v>56</v>
      </c>
      <c r="E9" s="264" t="s">
        <v>115</v>
      </c>
      <c r="F9" s="265" t="s">
        <v>1025</v>
      </c>
      <c r="G9" s="149"/>
      <c r="H9" s="262"/>
    </row>
    <row r="10" spans="1:8" s="2" customFormat="1" ht="26.45" customHeight="1">
      <c r="A10" s="36"/>
      <c r="B10" s="41"/>
      <c r="C10" s="266" t="s">
        <v>1026</v>
      </c>
      <c r="D10" s="266" t="s">
        <v>80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67" t="s">
        <v>100</v>
      </c>
      <c r="D11" s="268" t="s">
        <v>101</v>
      </c>
      <c r="E11" s="269" t="s">
        <v>102</v>
      </c>
      <c r="F11" s="270">
        <v>1803.2</v>
      </c>
      <c r="G11" s="36"/>
      <c r="H11" s="41"/>
    </row>
    <row r="12" spans="1:8" s="2" customFormat="1" ht="16.899999999999999" customHeight="1">
      <c r="A12" s="36"/>
      <c r="B12" s="41"/>
      <c r="C12" s="271" t="s">
        <v>1027</v>
      </c>
      <c r="D12" s="36"/>
      <c r="E12" s="36"/>
      <c r="F12" s="36"/>
      <c r="G12" s="36"/>
      <c r="H12" s="41"/>
    </row>
    <row r="13" spans="1:8" s="2" customFormat="1" ht="22.5">
      <c r="A13" s="36"/>
      <c r="B13" s="41"/>
      <c r="C13" s="272" t="s">
        <v>157</v>
      </c>
      <c r="D13" s="272" t="s">
        <v>158</v>
      </c>
      <c r="E13" s="19" t="s">
        <v>102</v>
      </c>
      <c r="F13" s="273">
        <v>1803.2</v>
      </c>
      <c r="G13" s="36"/>
      <c r="H13" s="41"/>
    </row>
    <row r="14" spans="1:8" s="2" customFormat="1" ht="26.45" customHeight="1">
      <c r="A14" s="36"/>
      <c r="B14" s="41"/>
      <c r="C14" s="266" t="s">
        <v>1028</v>
      </c>
      <c r="D14" s="266" t="s">
        <v>86</v>
      </c>
      <c r="E14" s="36"/>
      <c r="F14" s="36"/>
      <c r="G14" s="36"/>
      <c r="H14" s="41"/>
    </row>
    <row r="15" spans="1:8" s="2" customFormat="1" ht="16.899999999999999" customHeight="1">
      <c r="A15" s="36"/>
      <c r="B15" s="41"/>
      <c r="C15" s="267" t="s">
        <v>179</v>
      </c>
      <c r="D15" s="268" t="s">
        <v>180</v>
      </c>
      <c r="E15" s="269" t="s">
        <v>102</v>
      </c>
      <c r="F15" s="270">
        <v>209.70500000000001</v>
      </c>
      <c r="G15" s="36"/>
      <c r="H15" s="41"/>
    </row>
    <row r="16" spans="1:8" s="2" customFormat="1" ht="16.899999999999999" customHeight="1">
      <c r="A16" s="36"/>
      <c r="B16" s="41"/>
      <c r="C16" s="271" t="s">
        <v>1027</v>
      </c>
      <c r="D16" s="36"/>
      <c r="E16" s="36"/>
      <c r="F16" s="36"/>
      <c r="G16" s="36"/>
      <c r="H16" s="41"/>
    </row>
    <row r="17" spans="1:8" s="2" customFormat="1" ht="22.5">
      <c r="A17" s="36"/>
      <c r="B17" s="41"/>
      <c r="C17" s="272" t="s">
        <v>205</v>
      </c>
      <c r="D17" s="272" t="s">
        <v>206</v>
      </c>
      <c r="E17" s="19" t="s">
        <v>175</v>
      </c>
      <c r="F17" s="273">
        <v>209.70500000000001</v>
      </c>
      <c r="G17" s="36"/>
      <c r="H17" s="41"/>
    </row>
    <row r="18" spans="1:8" s="2" customFormat="1" ht="16.899999999999999" customHeight="1">
      <c r="A18" s="36"/>
      <c r="B18" s="41"/>
      <c r="C18" s="267" t="s">
        <v>182</v>
      </c>
      <c r="D18" s="268" t="s">
        <v>183</v>
      </c>
      <c r="E18" s="269" t="s">
        <v>102</v>
      </c>
      <c r="F18" s="270">
        <v>245.49</v>
      </c>
      <c r="G18" s="36"/>
      <c r="H18" s="41"/>
    </row>
    <row r="19" spans="1:8" s="2" customFormat="1" ht="16.899999999999999" customHeight="1">
      <c r="A19" s="36"/>
      <c r="B19" s="41"/>
      <c r="C19" s="271" t="s">
        <v>1027</v>
      </c>
      <c r="D19" s="36"/>
      <c r="E19" s="36"/>
      <c r="F19" s="36"/>
      <c r="G19" s="36"/>
      <c r="H19" s="41"/>
    </row>
    <row r="20" spans="1:8" s="2" customFormat="1" ht="22.5">
      <c r="A20" s="36"/>
      <c r="B20" s="41"/>
      <c r="C20" s="272" t="s">
        <v>210</v>
      </c>
      <c r="D20" s="272" t="s">
        <v>211</v>
      </c>
      <c r="E20" s="19" t="s">
        <v>175</v>
      </c>
      <c r="F20" s="273">
        <v>245.49</v>
      </c>
      <c r="G20" s="36"/>
      <c r="H20" s="41"/>
    </row>
    <row r="21" spans="1:8" s="2" customFormat="1" ht="22.5">
      <c r="A21" s="36"/>
      <c r="B21" s="41"/>
      <c r="C21" s="272" t="s">
        <v>157</v>
      </c>
      <c r="D21" s="272" t="s">
        <v>158</v>
      </c>
      <c r="E21" s="19" t="s">
        <v>102</v>
      </c>
      <c r="F21" s="273">
        <v>245.49</v>
      </c>
      <c r="G21" s="36"/>
      <c r="H21" s="41"/>
    </row>
    <row r="22" spans="1:8" s="2" customFormat="1" ht="16.899999999999999" customHeight="1">
      <c r="A22" s="36"/>
      <c r="B22" s="41"/>
      <c r="C22" s="267" t="s">
        <v>204</v>
      </c>
      <c r="D22" s="268" t="s">
        <v>204</v>
      </c>
      <c r="E22" s="269" t="s">
        <v>21</v>
      </c>
      <c r="F22" s="270">
        <v>254.84</v>
      </c>
      <c r="G22" s="36"/>
      <c r="H22" s="41"/>
    </row>
    <row r="23" spans="1:8" s="2" customFormat="1" ht="16.899999999999999" customHeight="1">
      <c r="A23" s="36"/>
      <c r="B23" s="41"/>
      <c r="C23" s="272" t="s">
        <v>21</v>
      </c>
      <c r="D23" s="272" t="s">
        <v>198</v>
      </c>
      <c r="E23" s="19" t="s">
        <v>21</v>
      </c>
      <c r="F23" s="273">
        <v>0</v>
      </c>
      <c r="G23" s="36"/>
      <c r="H23" s="41"/>
    </row>
    <row r="24" spans="1:8" s="2" customFormat="1" ht="16.899999999999999" customHeight="1">
      <c r="A24" s="36"/>
      <c r="B24" s="41"/>
      <c r="C24" s="272" t="s">
        <v>21</v>
      </c>
      <c r="D24" s="272" t="s">
        <v>199</v>
      </c>
      <c r="E24" s="19" t="s">
        <v>21</v>
      </c>
      <c r="F24" s="273">
        <v>87.08</v>
      </c>
      <c r="G24" s="36"/>
      <c r="H24" s="41"/>
    </row>
    <row r="25" spans="1:8" s="2" customFormat="1" ht="16.899999999999999" customHeight="1">
      <c r="A25" s="36"/>
      <c r="B25" s="41"/>
      <c r="C25" s="272" t="s">
        <v>21</v>
      </c>
      <c r="D25" s="272" t="s">
        <v>200</v>
      </c>
      <c r="E25" s="19" t="s">
        <v>21</v>
      </c>
      <c r="F25" s="273">
        <v>39.06</v>
      </c>
      <c r="G25" s="36"/>
      <c r="H25" s="41"/>
    </row>
    <row r="26" spans="1:8" s="2" customFormat="1" ht="16.899999999999999" customHeight="1">
      <c r="A26" s="36"/>
      <c r="B26" s="41"/>
      <c r="C26" s="272" t="s">
        <v>21</v>
      </c>
      <c r="D26" s="272" t="s">
        <v>202</v>
      </c>
      <c r="E26" s="19" t="s">
        <v>21</v>
      </c>
      <c r="F26" s="273">
        <v>0</v>
      </c>
      <c r="G26" s="36"/>
      <c r="H26" s="41"/>
    </row>
    <row r="27" spans="1:8" s="2" customFormat="1" ht="16.899999999999999" customHeight="1">
      <c r="A27" s="36"/>
      <c r="B27" s="41"/>
      <c r="C27" s="272" t="s">
        <v>21</v>
      </c>
      <c r="D27" s="272" t="s">
        <v>203</v>
      </c>
      <c r="E27" s="19" t="s">
        <v>21</v>
      </c>
      <c r="F27" s="273">
        <v>128.69999999999999</v>
      </c>
      <c r="G27" s="36"/>
      <c r="H27" s="41"/>
    </row>
    <row r="28" spans="1:8" s="2" customFormat="1" ht="16.899999999999999" customHeight="1">
      <c r="A28" s="36"/>
      <c r="B28" s="41"/>
      <c r="C28" s="272" t="s">
        <v>204</v>
      </c>
      <c r="D28" s="272" t="s">
        <v>146</v>
      </c>
      <c r="E28" s="19" t="s">
        <v>21</v>
      </c>
      <c r="F28" s="273">
        <v>254.84</v>
      </c>
      <c r="G28" s="36"/>
      <c r="H28" s="41"/>
    </row>
    <row r="29" spans="1:8" s="2" customFormat="1" ht="26.45" customHeight="1">
      <c r="A29" s="36"/>
      <c r="B29" s="41"/>
      <c r="C29" s="266" t="s">
        <v>1029</v>
      </c>
      <c r="D29" s="266" t="s">
        <v>89</v>
      </c>
      <c r="E29" s="36"/>
      <c r="F29" s="36"/>
      <c r="G29" s="36"/>
      <c r="H29" s="41"/>
    </row>
    <row r="30" spans="1:8" s="2" customFormat="1" ht="16.899999999999999" customHeight="1">
      <c r="A30" s="36"/>
      <c r="B30" s="41"/>
      <c r="C30" s="267" t="s">
        <v>317</v>
      </c>
      <c r="D30" s="268" t="s">
        <v>318</v>
      </c>
      <c r="E30" s="269" t="s">
        <v>102</v>
      </c>
      <c r="F30" s="270">
        <v>0.75</v>
      </c>
      <c r="G30" s="36"/>
      <c r="H30" s="41"/>
    </row>
    <row r="31" spans="1:8" s="2" customFormat="1" ht="16.899999999999999" customHeight="1">
      <c r="A31" s="36"/>
      <c r="B31" s="41"/>
      <c r="C31" s="272" t="s">
        <v>317</v>
      </c>
      <c r="D31" s="272" t="s">
        <v>529</v>
      </c>
      <c r="E31" s="19" t="s">
        <v>21</v>
      </c>
      <c r="F31" s="273">
        <v>0.75</v>
      </c>
      <c r="G31" s="36"/>
      <c r="H31" s="41"/>
    </row>
    <row r="32" spans="1:8" s="2" customFormat="1" ht="16.899999999999999" customHeight="1">
      <c r="A32" s="36"/>
      <c r="B32" s="41"/>
      <c r="C32" s="271" t="s">
        <v>1027</v>
      </c>
      <c r="D32" s="36"/>
      <c r="E32" s="36"/>
      <c r="F32" s="36"/>
      <c r="G32" s="36"/>
      <c r="H32" s="41"/>
    </row>
    <row r="33" spans="1:8" s="2" customFormat="1" ht="22.5">
      <c r="A33" s="36"/>
      <c r="B33" s="41"/>
      <c r="C33" s="272" t="s">
        <v>294</v>
      </c>
      <c r="D33" s="272" t="s">
        <v>295</v>
      </c>
      <c r="E33" s="19" t="s">
        <v>102</v>
      </c>
      <c r="F33" s="273">
        <v>23.3</v>
      </c>
      <c r="G33" s="36"/>
      <c r="H33" s="41"/>
    </row>
    <row r="34" spans="1:8" s="2" customFormat="1" ht="16.899999999999999" customHeight="1">
      <c r="A34" s="36"/>
      <c r="B34" s="41"/>
      <c r="C34" s="267" t="s">
        <v>320</v>
      </c>
      <c r="D34" s="268" t="s">
        <v>321</v>
      </c>
      <c r="E34" s="269" t="s">
        <v>102</v>
      </c>
      <c r="F34" s="270">
        <v>5.0739999999999998</v>
      </c>
      <c r="G34" s="36"/>
      <c r="H34" s="41"/>
    </row>
    <row r="35" spans="1:8" s="2" customFormat="1" ht="16.899999999999999" customHeight="1">
      <c r="A35" s="36"/>
      <c r="B35" s="41"/>
      <c r="C35" s="272" t="s">
        <v>21</v>
      </c>
      <c r="D35" s="272" t="s">
        <v>486</v>
      </c>
      <c r="E35" s="19" t="s">
        <v>21</v>
      </c>
      <c r="F35" s="273">
        <v>0</v>
      </c>
      <c r="G35" s="36"/>
      <c r="H35" s="41"/>
    </row>
    <row r="36" spans="1:8" s="2" customFormat="1" ht="16.899999999999999" customHeight="1">
      <c r="A36" s="36"/>
      <c r="B36" s="41"/>
      <c r="C36" s="272" t="s">
        <v>21</v>
      </c>
      <c r="D36" s="272" t="s">
        <v>487</v>
      </c>
      <c r="E36" s="19" t="s">
        <v>21</v>
      </c>
      <c r="F36" s="273">
        <v>5.0739999999999998</v>
      </c>
      <c r="G36" s="36"/>
      <c r="H36" s="41"/>
    </row>
    <row r="37" spans="1:8" s="2" customFormat="1" ht="16.899999999999999" customHeight="1">
      <c r="A37" s="36"/>
      <c r="B37" s="41"/>
      <c r="C37" s="272" t="s">
        <v>320</v>
      </c>
      <c r="D37" s="272" t="s">
        <v>146</v>
      </c>
      <c r="E37" s="19" t="s">
        <v>21</v>
      </c>
      <c r="F37" s="273">
        <v>5.0739999999999998</v>
      </c>
      <c r="G37" s="36"/>
      <c r="H37" s="41"/>
    </row>
    <row r="38" spans="1:8" s="2" customFormat="1" ht="16.899999999999999" customHeight="1">
      <c r="A38" s="36"/>
      <c r="B38" s="41"/>
      <c r="C38" s="271" t="s">
        <v>1027</v>
      </c>
      <c r="D38" s="36"/>
      <c r="E38" s="36"/>
      <c r="F38" s="36"/>
      <c r="G38" s="36"/>
      <c r="H38" s="41"/>
    </row>
    <row r="39" spans="1:8" s="2" customFormat="1" ht="33.75">
      <c r="A39" s="36"/>
      <c r="B39" s="41"/>
      <c r="C39" s="272" t="s">
        <v>482</v>
      </c>
      <c r="D39" s="272" t="s">
        <v>483</v>
      </c>
      <c r="E39" s="19" t="s">
        <v>102</v>
      </c>
      <c r="F39" s="273">
        <v>5.0739999999999998</v>
      </c>
      <c r="G39" s="36"/>
      <c r="H39" s="41"/>
    </row>
    <row r="40" spans="1:8" s="2" customFormat="1" ht="22.5">
      <c r="A40" s="36"/>
      <c r="B40" s="41"/>
      <c r="C40" s="272" t="s">
        <v>510</v>
      </c>
      <c r="D40" s="272" t="s">
        <v>511</v>
      </c>
      <c r="E40" s="19" t="s">
        <v>314</v>
      </c>
      <c r="F40" s="273">
        <v>0.106</v>
      </c>
      <c r="G40" s="36"/>
      <c r="H40" s="41"/>
    </row>
    <row r="41" spans="1:8" s="2" customFormat="1" ht="22.5">
      <c r="A41" s="36"/>
      <c r="B41" s="41"/>
      <c r="C41" s="272" t="s">
        <v>517</v>
      </c>
      <c r="D41" s="272" t="s">
        <v>518</v>
      </c>
      <c r="E41" s="19" t="s">
        <v>314</v>
      </c>
      <c r="F41" s="273">
        <v>0.38800000000000001</v>
      </c>
      <c r="G41" s="36"/>
      <c r="H41" s="41"/>
    </row>
    <row r="42" spans="1:8" s="2" customFormat="1" ht="16.899999999999999" customHeight="1">
      <c r="A42" s="36"/>
      <c r="B42" s="41"/>
      <c r="C42" s="267" t="s">
        <v>323</v>
      </c>
      <c r="D42" s="268" t="s">
        <v>324</v>
      </c>
      <c r="E42" s="269" t="s">
        <v>102</v>
      </c>
      <c r="F42" s="270">
        <v>5.49</v>
      </c>
      <c r="G42" s="36"/>
      <c r="H42" s="41"/>
    </row>
    <row r="43" spans="1:8" s="2" customFormat="1" ht="16.899999999999999" customHeight="1">
      <c r="A43" s="36"/>
      <c r="B43" s="41"/>
      <c r="C43" s="272" t="s">
        <v>21</v>
      </c>
      <c r="D43" s="272" t="s">
        <v>492</v>
      </c>
      <c r="E43" s="19" t="s">
        <v>21</v>
      </c>
      <c r="F43" s="273">
        <v>0</v>
      </c>
      <c r="G43" s="36"/>
      <c r="H43" s="41"/>
    </row>
    <row r="44" spans="1:8" s="2" customFormat="1" ht="16.899999999999999" customHeight="1">
      <c r="A44" s="36"/>
      <c r="B44" s="41"/>
      <c r="C44" s="272" t="s">
        <v>21</v>
      </c>
      <c r="D44" s="272" t="s">
        <v>493</v>
      </c>
      <c r="E44" s="19" t="s">
        <v>21</v>
      </c>
      <c r="F44" s="273">
        <v>5.49</v>
      </c>
      <c r="G44" s="36"/>
      <c r="H44" s="41"/>
    </row>
    <row r="45" spans="1:8" s="2" customFormat="1" ht="16.899999999999999" customHeight="1">
      <c r="A45" s="36"/>
      <c r="B45" s="41"/>
      <c r="C45" s="272" t="s">
        <v>323</v>
      </c>
      <c r="D45" s="272" t="s">
        <v>146</v>
      </c>
      <c r="E45" s="19" t="s">
        <v>21</v>
      </c>
      <c r="F45" s="273">
        <v>5.49</v>
      </c>
      <c r="G45" s="36"/>
      <c r="H45" s="41"/>
    </row>
    <row r="46" spans="1:8" s="2" customFormat="1" ht="16.899999999999999" customHeight="1">
      <c r="A46" s="36"/>
      <c r="B46" s="41"/>
      <c r="C46" s="271" t="s">
        <v>1027</v>
      </c>
      <c r="D46" s="36"/>
      <c r="E46" s="36"/>
      <c r="F46" s="36"/>
      <c r="G46" s="36"/>
      <c r="H46" s="41"/>
    </row>
    <row r="47" spans="1:8" s="2" customFormat="1" ht="22.5">
      <c r="A47" s="36"/>
      <c r="B47" s="41"/>
      <c r="C47" s="272" t="s">
        <v>488</v>
      </c>
      <c r="D47" s="272" t="s">
        <v>489</v>
      </c>
      <c r="E47" s="19" t="s">
        <v>102</v>
      </c>
      <c r="F47" s="273">
        <v>5.49</v>
      </c>
      <c r="G47" s="36"/>
      <c r="H47" s="41"/>
    </row>
    <row r="48" spans="1:8" s="2" customFormat="1" ht="22.5">
      <c r="A48" s="36"/>
      <c r="B48" s="41"/>
      <c r="C48" s="272" t="s">
        <v>510</v>
      </c>
      <c r="D48" s="272" t="s">
        <v>511</v>
      </c>
      <c r="E48" s="19" t="s">
        <v>314</v>
      </c>
      <c r="F48" s="273">
        <v>0.106</v>
      </c>
      <c r="G48" s="36"/>
      <c r="H48" s="41"/>
    </row>
    <row r="49" spans="1:8" s="2" customFormat="1" ht="22.5">
      <c r="A49" s="36"/>
      <c r="B49" s="41"/>
      <c r="C49" s="272" t="s">
        <v>517</v>
      </c>
      <c r="D49" s="272" t="s">
        <v>518</v>
      </c>
      <c r="E49" s="19" t="s">
        <v>314</v>
      </c>
      <c r="F49" s="273">
        <v>0.38800000000000001</v>
      </c>
      <c r="G49" s="36"/>
      <c r="H49" s="41"/>
    </row>
    <row r="50" spans="1:8" s="2" customFormat="1" ht="26.45" customHeight="1">
      <c r="A50" s="36"/>
      <c r="B50" s="41"/>
      <c r="C50" s="266" t="s">
        <v>1030</v>
      </c>
      <c r="D50" s="266" t="s">
        <v>95</v>
      </c>
      <c r="E50" s="36"/>
      <c r="F50" s="36"/>
      <c r="G50" s="36"/>
      <c r="H50" s="41"/>
    </row>
    <row r="51" spans="1:8" s="2" customFormat="1" ht="16.899999999999999" customHeight="1">
      <c r="A51" s="36"/>
      <c r="B51" s="41"/>
      <c r="C51" s="267" t="s">
        <v>699</v>
      </c>
      <c r="D51" s="268" t="s">
        <v>700</v>
      </c>
      <c r="E51" s="269" t="s">
        <v>467</v>
      </c>
      <c r="F51" s="270">
        <v>32</v>
      </c>
      <c r="G51" s="36"/>
      <c r="H51" s="41"/>
    </row>
    <row r="52" spans="1:8" s="2" customFormat="1" ht="16.899999999999999" customHeight="1">
      <c r="A52" s="36"/>
      <c r="B52" s="41"/>
      <c r="C52" s="272" t="s">
        <v>21</v>
      </c>
      <c r="D52" s="272" t="s">
        <v>738</v>
      </c>
      <c r="E52" s="19" t="s">
        <v>21</v>
      </c>
      <c r="F52" s="273">
        <v>0</v>
      </c>
      <c r="G52" s="36"/>
      <c r="H52" s="41"/>
    </row>
    <row r="53" spans="1:8" s="2" customFormat="1" ht="16.899999999999999" customHeight="1">
      <c r="A53" s="36"/>
      <c r="B53" s="41"/>
      <c r="C53" s="272" t="s">
        <v>21</v>
      </c>
      <c r="D53" s="272" t="s">
        <v>739</v>
      </c>
      <c r="E53" s="19" t="s">
        <v>21</v>
      </c>
      <c r="F53" s="273">
        <v>9</v>
      </c>
      <c r="G53" s="36"/>
      <c r="H53" s="41"/>
    </row>
    <row r="54" spans="1:8" s="2" customFormat="1" ht="16.899999999999999" customHeight="1">
      <c r="A54" s="36"/>
      <c r="B54" s="41"/>
      <c r="C54" s="272" t="s">
        <v>21</v>
      </c>
      <c r="D54" s="272" t="s">
        <v>740</v>
      </c>
      <c r="E54" s="19" t="s">
        <v>21</v>
      </c>
      <c r="F54" s="273">
        <v>13</v>
      </c>
      <c r="G54" s="36"/>
      <c r="H54" s="41"/>
    </row>
    <row r="55" spans="1:8" s="2" customFormat="1" ht="16.899999999999999" customHeight="1">
      <c r="A55" s="36"/>
      <c r="B55" s="41"/>
      <c r="C55" s="272" t="s">
        <v>21</v>
      </c>
      <c r="D55" s="272" t="s">
        <v>741</v>
      </c>
      <c r="E55" s="19" t="s">
        <v>21</v>
      </c>
      <c r="F55" s="273">
        <v>3</v>
      </c>
      <c r="G55" s="36"/>
      <c r="H55" s="41"/>
    </row>
    <row r="56" spans="1:8" s="2" customFormat="1" ht="16.899999999999999" customHeight="1">
      <c r="A56" s="36"/>
      <c r="B56" s="41"/>
      <c r="C56" s="272" t="s">
        <v>21</v>
      </c>
      <c r="D56" s="272" t="s">
        <v>742</v>
      </c>
      <c r="E56" s="19" t="s">
        <v>21</v>
      </c>
      <c r="F56" s="273">
        <v>2</v>
      </c>
      <c r="G56" s="36"/>
      <c r="H56" s="41"/>
    </row>
    <row r="57" spans="1:8" s="2" customFormat="1" ht="16.899999999999999" customHeight="1">
      <c r="A57" s="36"/>
      <c r="B57" s="41"/>
      <c r="C57" s="272" t="s">
        <v>21</v>
      </c>
      <c r="D57" s="272" t="s">
        <v>743</v>
      </c>
      <c r="E57" s="19" t="s">
        <v>21</v>
      </c>
      <c r="F57" s="273">
        <v>1</v>
      </c>
      <c r="G57" s="36"/>
      <c r="H57" s="41"/>
    </row>
    <row r="58" spans="1:8" s="2" customFormat="1" ht="16.899999999999999" customHeight="1">
      <c r="A58" s="36"/>
      <c r="B58" s="41"/>
      <c r="C58" s="272" t="s">
        <v>21</v>
      </c>
      <c r="D58" s="272" t="s">
        <v>744</v>
      </c>
      <c r="E58" s="19" t="s">
        <v>21</v>
      </c>
      <c r="F58" s="273">
        <v>4</v>
      </c>
      <c r="G58" s="36"/>
      <c r="H58" s="41"/>
    </row>
    <row r="59" spans="1:8" s="2" customFormat="1" ht="16.899999999999999" customHeight="1">
      <c r="A59" s="36"/>
      <c r="B59" s="41"/>
      <c r="C59" s="272" t="s">
        <v>21</v>
      </c>
      <c r="D59" s="272" t="s">
        <v>745</v>
      </c>
      <c r="E59" s="19" t="s">
        <v>21</v>
      </c>
      <c r="F59" s="273">
        <v>0</v>
      </c>
      <c r="G59" s="36"/>
      <c r="H59" s="41"/>
    </row>
    <row r="60" spans="1:8" s="2" customFormat="1" ht="16.899999999999999" customHeight="1">
      <c r="A60" s="36"/>
      <c r="B60" s="41"/>
      <c r="C60" s="272" t="s">
        <v>21</v>
      </c>
      <c r="D60" s="272" t="s">
        <v>746</v>
      </c>
      <c r="E60" s="19" t="s">
        <v>21</v>
      </c>
      <c r="F60" s="273">
        <v>0</v>
      </c>
      <c r="G60" s="36"/>
      <c r="H60" s="41"/>
    </row>
    <row r="61" spans="1:8" s="2" customFormat="1" ht="16.899999999999999" customHeight="1">
      <c r="A61" s="36"/>
      <c r="B61" s="41"/>
      <c r="C61" s="272" t="s">
        <v>699</v>
      </c>
      <c r="D61" s="272" t="s">
        <v>146</v>
      </c>
      <c r="E61" s="19" t="s">
        <v>21</v>
      </c>
      <c r="F61" s="273">
        <v>32</v>
      </c>
      <c r="G61" s="36"/>
      <c r="H61" s="41"/>
    </row>
    <row r="62" spans="1:8" s="2" customFormat="1" ht="16.899999999999999" customHeight="1">
      <c r="A62" s="36"/>
      <c r="B62" s="41"/>
      <c r="C62" s="271" t="s">
        <v>1027</v>
      </c>
      <c r="D62" s="36"/>
      <c r="E62" s="36"/>
      <c r="F62" s="36"/>
      <c r="G62" s="36"/>
      <c r="H62" s="41"/>
    </row>
    <row r="63" spans="1:8" s="2" customFormat="1" ht="22.5">
      <c r="A63" s="36"/>
      <c r="B63" s="41"/>
      <c r="C63" s="272" t="s">
        <v>734</v>
      </c>
      <c r="D63" s="272" t="s">
        <v>735</v>
      </c>
      <c r="E63" s="19" t="s">
        <v>467</v>
      </c>
      <c r="F63" s="273">
        <v>32</v>
      </c>
      <c r="G63" s="36"/>
      <c r="H63" s="41"/>
    </row>
    <row r="64" spans="1:8" s="2" customFormat="1" ht="22.5">
      <c r="A64" s="36"/>
      <c r="B64" s="41"/>
      <c r="C64" s="272" t="s">
        <v>800</v>
      </c>
      <c r="D64" s="272" t="s">
        <v>801</v>
      </c>
      <c r="E64" s="19" t="s">
        <v>467</v>
      </c>
      <c r="F64" s="273">
        <v>32</v>
      </c>
      <c r="G64" s="36"/>
      <c r="H64" s="41"/>
    </row>
    <row r="65" spans="1:8" s="2" customFormat="1" ht="22.5">
      <c r="A65" s="36"/>
      <c r="B65" s="41"/>
      <c r="C65" s="272" t="s">
        <v>816</v>
      </c>
      <c r="D65" s="272" t="s">
        <v>817</v>
      </c>
      <c r="E65" s="19" t="s">
        <v>467</v>
      </c>
      <c r="F65" s="273">
        <v>32</v>
      </c>
      <c r="G65" s="36"/>
      <c r="H65" s="41"/>
    </row>
    <row r="66" spans="1:8" s="2" customFormat="1" ht="16.899999999999999" customHeight="1">
      <c r="A66" s="36"/>
      <c r="B66" s="41"/>
      <c r="C66" s="267" t="s">
        <v>701</v>
      </c>
      <c r="D66" s="268" t="s">
        <v>702</v>
      </c>
      <c r="E66" s="269" t="s">
        <v>467</v>
      </c>
      <c r="F66" s="270">
        <v>35</v>
      </c>
      <c r="G66" s="36"/>
      <c r="H66" s="41"/>
    </row>
    <row r="67" spans="1:8" s="2" customFormat="1" ht="16.899999999999999" customHeight="1">
      <c r="A67" s="36"/>
      <c r="B67" s="41"/>
      <c r="C67" s="272" t="s">
        <v>21</v>
      </c>
      <c r="D67" s="272" t="s">
        <v>738</v>
      </c>
      <c r="E67" s="19" t="s">
        <v>21</v>
      </c>
      <c r="F67" s="273">
        <v>0</v>
      </c>
      <c r="G67" s="36"/>
      <c r="H67" s="41"/>
    </row>
    <row r="68" spans="1:8" s="2" customFormat="1" ht="16.899999999999999" customHeight="1">
      <c r="A68" s="36"/>
      <c r="B68" s="41"/>
      <c r="C68" s="272" t="s">
        <v>21</v>
      </c>
      <c r="D68" s="272" t="s">
        <v>751</v>
      </c>
      <c r="E68" s="19" t="s">
        <v>21</v>
      </c>
      <c r="F68" s="273">
        <v>8</v>
      </c>
      <c r="G68" s="36"/>
      <c r="H68" s="41"/>
    </row>
    <row r="69" spans="1:8" s="2" customFormat="1" ht="16.899999999999999" customHeight="1">
      <c r="A69" s="36"/>
      <c r="B69" s="41"/>
      <c r="C69" s="272" t="s">
        <v>21</v>
      </c>
      <c r="D69" s="272" t="s">
        <v>752</v>
      </c>
      <c r="E69" s="19" t="s">
        <v>21</v>
      </c>
      <c r="F69" s="273">
        <v>6</v>
      </c>
      <c r="G69" s="36"/>
      <c r="H69" s="41"/>
    </row>
    <row r="70" spans="1:8" s="2" customFormat="1" ht="16.899999999999999" customHeight="1">
      <c r="A70" s="36"/>
      <c r="B70" s="41"/>
      <c r="C70" s="272" t="s">
        <v>21</v>
      </c>
      <c r="D70" s="272" t="s">
        <v>753</v>
      </c>
      <c r="E70" s="19" t="s">
        <v>21</v>
      </c>
      <c r="F70" s="273">
        <v>7</v>
      </c>
      <c r="G70" s="36"/>
      <c r="H70" s="41"/>
    </row>
    <row r="71" spans="1:8" s="2" customFormat="1" ht="16.899999999999999" customHeight="1">
      <c r="A71" s="36"/>
      <c r="B71" s="41"/>
      <c r="C71" s="272" t="s">
        <v>21</v>
      </c>
      <c r="D71" s="272" t="s">
        <v>742</v>
      </c>
      <c r="E71" s="19" t="s">
        <v>21</v>
      </c>
      <c r="F71" s="273">
        <v>2</v>
      </c>
      <c r="G71" s="36"/>
      <c r="H71" s="41"/>
    </row>
    <row r="72" spans="1:8" s="2" customFormat="1" ht="16.899999999999999" customHeight="1">
      <c r="A72" s="36"/>
      <c r="B72" s="41"/>
      <c r="C72" s="272" t="s">
        <v>21</v>
      </c>
      <c r="D72" s="272" t="s">
        <v>754</v>
      </c>
      <c r="E72" s="19" t="s">
        <v>21</v>
      </c>
      <c r="F72" s="273">
        <v>3</v>
      </c>
      <c r="G72" s="36"/>
      <c r="H72" s="41"/>
    </row>
    <row r="73" spans="1:8" s="2" customFormat="1" ht="16.899999999999999" customHeight="1">
      <c r="A73" s="36"/>
      <c r="B73" s="41"/>
      <c r="C73" s="272" t="s">
        <v>21</v>
      </c>
      <c r="D73" s="272" t="s">
        <v>744</v>
      </c>
      <c r="E73" s="19" t="s">
        <v>21</v>
      </c>
      <c r="F73" s="273">
        <v>4</v>
      </c>
      <c r="G73" s="36"/>
      <c r="H73" s="41"/>
    </row>
    <row r="74" spans="1:8" s="2" customFormat="1" ht="16.899999999999999" customHeight="1">
      <c r="A74" s="36"/>
      <c r="B74" s="41"/>
      <c r="C74" s="272" t="s">
        <v>21</v>
      </c>
      <c r="D74" s="272" t="s">
        <v>755</v>
      </c>
      <c r="E74" s="19" t="s">
        <v>21</v>
      </c>
      <c r="F74" s="273">
        <v>5</v>
      </c>
      <c r="G74" s="36"/>
      <c r="H74" s="41"/>
    </row>
    <row r="75" spans="1:8" s="2" customFormat="1" ht="16.899999999999999" customHeight="1">
      <c r="A75" s="36"/>
      <c r="B75" s="41"/>
      <c r="C75" s="272" t="s">
        <v>21</v>
      </c>
      <c r="D75" s="272" t="s">
        <v>746</v>
      </c>
      <c r="E75" s="19" t="s">
        <v>21</v>
      </c>
      <c r="F75" s="273">
        <v>0</v>
      </c>
      <c r="G75" s="36"/>
      <c r="H75" s="41"/>
    </row>
    <row r="76" spans="1:8" s="2" customFormat="1" ht="16.899999999999999" customHeight="1">
      <c r="A76" s="36"/>
      <c r="B76" s="41"/>
      <c r="C76" s="272" t="s">
        <v>701</v>
      </c>
      <c r="D76" s="272" t="s">
        <v>146</v>
      </c>
      <c r="E76" s="19" t="s">
        <v>21</v>
      </c>
      <c r="F76" s="273">
        <v>35</v>
      </c>
      <c r="G76" s="36"/>
      <c r="H76" s="41"/>
    </row>
    <row r="77" spans="1:8" s="2" customFormat="1" ht="16.899999999999999" customHeight="1">
      <c r="A77" s="36"/>
      <c r="B77" s="41"/>
      <c r="C77" s="271" t="s">
        <v>1027</v>
      </c>
      <c r="D77" s="36"/>
      <c r="E77" s="36"/>
      <c r="F77" s="36"/>
      <c r="G77" s="36"/>
      <c r="H77" s="41"/>
    </row>
    <row r="78" spans="1:8" s="2" customFormat="1" ht="22.5">
      <c r="A78" s="36"/>
      <c r="B78" s="41"/>
      <c r="C78" s="272" t="s">
        <v>747</v>
      </c>
      <c r="D78" s="272" t="s">
        <v>748</v>
      </c>
      <c r="E78" s="19" t="s">
        <v>467</v>
      </c>
      <c r="F78" s="273">
        <v>35</v>
      </c>
      <c r="G78" s="36"/>
      <c r="H78" s="41"/>
    </row>
    <row r="79" spans="1:8" s="2" customFormat="1" ht="22.5">
      <c r="A79" s="36"/>
      <c r="B79" s="41"/>
      <c r="C79" s="272" t="s">
        <v>804</v>
      </c>
      <c r="D79" s="272" t="s">
        <v>805</v>
      </c>
      <c r="E79" s="19" t="s">
        <v>467</v>
      </c>
      <c r="F79" s="273">
        <v>35</v>
      </c>
      <c r="G79" s="36"/>
      <c r="H79" s="41"/>
    </row>
    <row r="80" spans="1:8" s="2" customFormat="1" ht="22.5">
      <c r="A80" s="36"/>
      <c r="B80" s="41"/>
      <c r="C80" s="272" t="s">
        <v>820</v>
      </c>
      <c r="D80" s="272" t="s">
        <v>821</v>
      </c>
      <c r="E80" s="19" t="s">
        <v>467</v>
      </c>
      <c r="F80" s="273">
        <v>35</v>
      </c>
      <c r="G80" s="36"/>
      <c r="H80" s="41"/>
    </row>
    <row r="81" spans="1:8" s="2" customFormat="1" ht="16.899999999999999" customHeight="1">
      <c r="A81" s="36"/>
      <c r="B81" s="41"/>
      <c r="C81" s="267" t="s">
        <v>703</v>
      </c>
      <c r="D81" s="268" t="s">
        <v>704</v>
      </c>
      <c r="E81" s="269" t="s">
        <v>467</v>
      </c>
      <c r="F81" s="270">
        <v>9</v>
      </c>
      <c r="G81" s="36"/>
      <c r="H81" s="41"/>
    </row>
    <row r="82" spans="1:8" s="2" customFormat="1" ht="16.899999999999999" customHeight="1">
      <c r="A82" s="36"/>
      <c r="B82" s="41"/>
      <c r="C82" s="272" t="s">
        <v>21</v>
      </c>
      <c r="D82" s="272" t="s">
        <v>738</v>
      </c>
      <c r="E82" s="19" t="s">
        <v>21</v>
      </c>
      <c r="F82" s="273">
        <v>0</v>
      </c>
      <c r="G82" s="36"/>
      <c r="H82" s="41"/>
    </row>
    <row r="83" spans="1:8" s="2" customFormat="1" ht="16.899999999999999" customHeight="1">
      <c r="A83" s="36"/>
      <c r="B83" s="41"/>
      <c r="C83" s="272" t="s">
        <v>21</v>
      </c>
      <c r="D83" s="272" t="s">
        <v>760</v>
      </c>
      <c r="E83" s="19" t="s">
        <v>21</v>
      </c>
      <c r="F83" s="273">
        <v>0</v>
      </c>
      <c r="G83" s="36"/>
      <c r="H83" s="41"/>
    </row>
    <row r="84" spans="1:8" s="2" customFormat="1" ht="16.899999999999999" customHeight="1">
      <c r="A84" s="36"/>
      <c r="B84" s="41"/>
      <c r="C84" s="272" t="s">
        <v>21</v>
      </c>
      <c r="D84" s="272" t="s">
        <v>761</v>
      </c>
      <c r="E84" s="19" t="s">
        <v>21</v>
      </c>
      <c r="F84" s="273">
        <v>0</v>
      </c>
      <c r="G84" s="36"/>
      <c r="H84" s="41"/>
    </row>
    <row r="85" spans="1:8" s="2" customFormat="1" ht="16.899999999999999" customHeight="1">
      <c r="A85" s="36"/>
      <c r="B85" s="41"/>
      <c r="C85" s="272" t="s">
        <v>21</v>
      </c>
      <c r="D85" s="272" t="s">
        <v>762</v>
      </c>
      <c r="E85" s="19" t="s">
        <v>21</v>
      </c>
      <c r="F85" s="273">
        <v>0</v>
      </c>
      <c r="G85" s="36"/>
      <c r="H85" s="41"/>
    </row>
    <row r="86" spans="1:8" s="2" customFormat="1" ht="16.899999999999999" customHeight="1">
      <c r="A86" s="36"/>
      <c r="B86" s="41"/>
      <c r="C86" s="272" t="s">
        <v>21</v>
      </c>
      <c r="D86" s="272" t="s">
        <v>763</v>
      </c>
      <c r="E86" s="19" t="s">
        <v>21</v>
      </c>
      <c r="F86" s="273">
        <v>0</v>
      </c>
      <c r="G86" s="36"/>
      <c r="H86" s="41"/>
    </row>
    <row r="87" spans="1:8" s="2" customFormat="1" ht="16.899999999999999" customHeight="1">
      <c r="A87" s="36"/>
      <c r="B87" s="41"/>
      <c r="C87" s="272" t="s">
        <v>21</v>
      </c>
      <c r="D87" s="272" t="s">
        <v>764</v>
      </c>
      <c r="E87" s="19" t="s">
        <v>21</v>
      </c>
      <c r="F87" s="273">
        <v>0</v>
      </c>
      <c r="G87" s="36"/>
      <c r="H87" s="41"/>
    </row>
    <row r="88" spans="1:8" s="2" customFormat="1" ht="16.899999999999999" customHeight="1">
      <c r="A88" s="36"/>
      <c r="B88" s="41"/>
      <c r="C88" s="272" t="s">
        <v>21</v>
      </c>
      <c r="D88" s="272" t="s">
        <v>765</v>
      </c>
      <c r="E88" s="19" t="s">
        <v>21</v>
      </c>
      <c r="F88" s="273">
        <v>3</v>
      </c>
      <c r="G88" s="36"/>
      <c r="H88" s="41"/>
    </row>
    <row r="89" spans="1:8" s="2" customFormat="1" ht="16.899999999999999" customHeight="1">
      <c r="A89" s="36"/>
      <c r="B89" s="41"/>
      <c r="C89" s="272" t="s">
        <v>21</v>
      </c>
      <c r="D89" s="272" t="s">
        <v>766</v>
      </c>
      <c r="E89" s="19" t="s">
        <v>21</v>
      </c>
      <c r="F89" s="273">
        <v>2</v>
      </c>
      <c r="G89" s="36"/>
      <c r="H89" s="41"/>
    </row>
    <row r="90" spans="1:8" s="2" customFormat="1" ht="16.899999999999999" customHeight="1">
      <c r="A90" s="36"/>
      <c r="B90" s="41"/>
      <c r="C90" s="272" t="s">
        <v>21</v>
      </c>
      <c r="D90" s="272" t="s">
        <v>767</v>
      </c>
      <c r="E90" s="19" t="s">
        <v>21</v>
      </c>
      <c r="F90" s="273">
        <v>4</v>
      </c>
      <c r="G90" s="36"/>
      <c r="H90" s="41"/>
    </row>
    <row r="91" spans="1:8" s="2" customFormat="1" ht="16.899999999999999" customHeight="1">
      <c r="A91" s="36"/>
      <c r="B91" s="41"/>
      <c r="C91" s="272" t="s">
        <v>703</v>
      </c>
      <c r="D91" s="272" t="s">
        <v>146</v>
      </c>
      <c r="E91" s="19" t="s">
        <v>21</v>
      </c>
      <c r="F91" s="273">
        <v>9</v>
      </c>
      <c r="G91" s="36"/>
      <c r="H91" s="41"/>
    </row>
    <row r="92" spans="1:8" s="2" customFormat="1" ht="16.899999999999999" customHeight="1">
      <c r="A92" s="36"/>
      <c r="B92" s="41"/>
      <c r="C92" s="271" t="s">
        <v>1027</v>
      </c>
      <c r="D92" s="36"/>
      <c r="E92" s="36"/>
      <c r="F92" s="36"/>
      <c r="G92" s="36"/>
      <c r="H92" s="41"/>
    </row>
    <row r="93" spans="1:8" s="2" customFormat="1" ht="22.5">
      <c r="A93" s="36"/>
      <c r="B93" s="41"/>
      <c r="C93" s="272" t="s">
        <v>756</v>
      </c>
      <c r="D93" s="272" t="s">
        <v>757</v>
      </c>
      <c r="E93" s="19" t="s">
        <v>467</v>
      </c>
      <c r="F93" s="273">
        <v>9</v>
      </c>
      <c r="G93" s="36"/>
      <c r="H93" s="41"/>
    </row>
    <row r="94" spans="1:8" s="2" customFormat="1" ht="22.5">
      <c r="A94" s="36"/>
      <c r="B94" s="41"/>
      <c r="C94" s="272" t="s">
        <v>808</v>
      </c>
      <c r="D94" s="272" t="s">
        <v>809</v>
      </c>
      <c r="E94" s="19" t="s">
        <v>467</v>
      </c>
      <c r="F94" s="273">
        <v>9</v>
      </c>
      <c r="G94" s="36"/>
      <c r="H94" s="41"/>
    </row>
    <row r="95" spans="1:8" s="2" customFormat="1" ht="22.5">
      <c r="A95" s="36"/>
      <c r="B95" s="41"/>
      <c r="C95" s="272" t="s">
        <v>824</v>
      </c>
      <c r="D95" s="272" t="s">
        <v>825</v>
      </c>
      <c r="E95" s="19" t="s">
        <v>467</v>
      </c>
      <c r="F95" s="273">
        <v>9</v>
      </c>
      <c r="G95" s="36"/>
      <c r="H95" s="41"/>
    </row>
    <row r="96" spans="1:8" s="2" customFormat="1" ht="16.899999999999999" customHeight="1">
      <c r="A96" s="36"/>
      <c r="B96" s="41"/>
      <c r="C96" s="267" t="s">
        <v>705</v>
      </c>
      <c r="D96" s="268" t="s">
        <v>706</v>
      </c>
      <c r="E96" s="269" t="s">
        <v>467</v>
      </c>
      <c r="F96" s="270">
        <v>2</v>
      </c>
      <c r="G96" s="36"/>
      <c r="H96" s="41"/>
    </row>
    <row r="97" spans="1:8" s="2" customFormat="1" ht="16.899999999999999" customHeight="1">
      <c r="A97" s="36"/>
      <c r="B97" s="41"/>
      <c r="C97" s="272" t="s">
        <v>21</v>
      </c>
      <c r="D97" s="272" t="s">
        <v>738</v>
      </c>
      <c r="E97" s="19" t="s">
        <v>21</v>
      </c>
      <c r="F97" s="273">
        <v>0</v>
      </c>
      <c r="G97" s="36"/>
      <c r="H97" s="41"/>
    </row>
    <row r="98" spans="1:8" s="2" customFormat="1" ht="16.899999999999999" customHeight="1">
      <c r="A98" s="36"/>
      <c r="B98" s="41"/>
      <c r="C98" s="272" t="s">
        <v>21</v>
      </c>
      <c r="D98" s="272" t="s">
        <v>760</v>
      </c>
      <c r="E98" s="19" t="s">
        <v>21</v>
      </c>
      <c r="F98" s="273">
        <v>0</v>
      </c>
      <c r="G98" s="36"/>
      <c r="H98" s="41"/>
    </row>
    <row r="99" spans="1:8" s="2" customFormat="1" ht="16.899999999999999" customHeight="1">
      <c r="A99" s="36"/>
      <c r="B99" s="41"/>
      <c r="C99" s="272" t="s">
        <v>21</v>
      </c>
      <c r="D99" s="272" t="s">
        <v>761</v>
      </c>
      <c r="E99" s="19" t="s">
        <v>21</v>
      </c>
      <c r="F99" s="273">
        <v>0</v>
      </c>
      <c r="G99" s="36"/>
      <c r="H99" s="41"/>
    </row>
    <row r="100" spans="1:8" s="2" customFormat="1" ht="16.899999999999999" customHeight="1">
      <c r="A100" s="36"/>
      <c r="B100" s="41"/>
      <c r="C100" s="272" t="s">
        <v>21</v>
      </c>
      <c r="D100" s="272" t="s">
        <v>762</v>
      </c>
      <c r="E100" s="19" t="s">
        <v>21</v>
      </c>
      <c r="F100" s="273">
        <v>0</v>
      </c>
      <c r="G100" s="36"/>
      <c r="H100" s="41"/>
    </row>
    <row r="101" spans="1:8" s="2" customFormat="1" ht="16.899999999999999" customHeight="1">
      <c r="A101" s="36"/>
      <c r="B101" s="41"/>
      <c r="C101" s="272" t="s">
        <v>21</v>
      </c>
      <c r="D101" s="272" t="s">
        <v>763</v>
      </c>
      <c r="E101" s="19" t="s">
        <v>21</v>
      </c>
      <c r="F101" s="273">
        <v>0</v>
      </c>
      <c r="G101" s="36"/>
      <c r="H101" s="41"/>
    </row>
    <row r="102" spans="1:8" s="2" customFormat="1" ht="16.899999999999999" customHeight="1">
      <c r="A102" s="36"/>
      <c r="B102" s="41"/>
      <c r="C102" s="272" t="s">
        <v>21</v>
      </c>
      <c r="D102" s="272" t="s">
        <v>764</v>
      </c>
      <c r="E102" s="19" t="s">
        <v>21</v>
      </c>
      <c r="F102" s="273">
        <v>0</v>
      </c>
      <c r="G102" s="36"/>
      <c r="H102" s="41"/>
    </row>
    <row r="103" spans="1:8" s="2" customFormat="1" ht="16.899999999999999" customHeight="1">
      <c r="A103" s="36"/>
      <c r="B103" s="41"/>
      <c r="C103" s="272" t="s">
        <v>21</v>
      </c>
      <c r="D103" s="272" t="s">
        <v>772</v>
      </c>
      <c r="E103" s="19" t="s">
        <v>21</v>
      </c>
      <c r="F103" s="273">
        <v>0</v>
      </c>
      <c r="G103" s="36"/>
      <c r="H103" s="41"/>
    </row>
    <row r="104" spans="1:8" s="2" customFormat="1" ht="16.899999999999999" customHeight="1">
      <c r="A104" s="36"/>
      <c r="B104" s="41"/>
      <c r="C104" s="272" t="s">
        <v>21</v>
      </c>
      <c r="D104" s="272" t="s">
        <v>766</v>
      </c>
      <c r="E104" s="19" t="s">
        <v>21</v>
      </c>
      <c r="F104" s="273">
        <v>2</v>
      </c>
      <c r="G104" s="36"/>
      <c r="H104" s="41"/>
    </row>
    <row r="105" spans="1:8" s="2" customFormat="1" ht="16.899999999999999" customHeight="1">
      <c r="A105" s="36"/>
      <c r="B105" s="41"/>
      <c r="C105" s="272" t="s">
        <v>21</v>
      </c>
      <c r="D105" s="272" t="s">
        <v>746</v>
      </c>
      <c r="E105" s="19" t="s">
        <v>21</v>
      </c>
      <c r="F105" s="273">
        <v>0</v>
      </c>
      <c r="G105" s="36"/>
      <c r="H105" s="41"/>
    </row>
    <row r="106" spans="1:8" s="2" customFormat="1" ht="16.899999999999999" customHeight="1">
      <c r="A106" s="36"/>
      <c r="B106" s="41"/>
      <c r="C106" s="272" t="s">
        <v>705</v>
      </c>
      <c r="D106" s="272" t="s">
        <v>146</v>
      </c>
      <c r="E106" s="19" t="s">
        <v>21</v>
      </c>
      <c r="F106" s="273">
        <v>2</v>
      </c>
      <c r="G106" s="36"/>
      <c r="H106" s="41"/>
    </row>
    <row r="107" spans="1:8" s="2" customFormat="1" ht="16.899999999999999" customHeight="1">
      <c r="A107" s="36"/>
      <c r="B107" s="41"/>
      <c r="C107" s="271" t="s">
        <v>1027</v>
      </c>
      <c r="D107" s="36"/>
      <c r="E107" s="36"/>
      <c r="F107" s="36"/>
      <c r="G107" s="36"/>
      <c r="H107" s="41"/>
    </row>
    <row r="108" spans="1:8" s="2" customFormat="1" ht="22.5">
      <c r="A108" s="36"/>
      <c r="B108" s="41"/>
      <c r="C108" s="272" t="s">
        <v>768</v>
      </c>
      <c r="D108" s="272" t="s">
        <v>769</v>
      </c>
      <c r="E108" s="19" t="s">
        <v>467</v>
      </c>
      <c r="F108" s="273">
        <v>2</v>
      </c>
      <c r="G108" s="36"/>
      <c r="H108" s="41"/>
    </row>
    <row r="109" spans="1:8" s="2" customFormat="1" ht="22.5">
      <c r="A109" s="36"/>
      <c r="B109" s="41"/>
      <c r="C109" s="272" t="s">
        <v>812</v>
      </c>
      <c r="D109" s="272" t="s">
        <v>813</v>
      </c>
      <c r="E109" s="19" t="s">
        <v>467</v>
      </c>
      <c r="F109" s="273">
        <v>2</v>
      </c>
      <c r="G109" s="36"/>
      <c r="H109" s="41"/>
    </row>
    <row r="110" spans="1:8" s="2" customFormat="1" ht="22.5">
      <c r="A110" s="36"/>
      <c r="B110" s="41"/>
      <c r="C110" s="272" t="s">
        <v>828</v>
      </c>
      <c r="D110" s="272" t="s">
        <v>829</v>
      </c>
      <c r="E110" s="19" t="s">
        <v>467</v>
      </c>
      <c r="F110" s="273">
        <v>2</v>
      </c>
      <c r="G110" s="36"/>
      <c r="H110" s="41"/>
    </row>
    <row r="111" spans="1:8" s="2" customFormat="1" ht="16.899999999999999" customHeight="1">
      <c r="A111" s="36"/>
      <c r="B111" s="41"/>
      <c r="C111" s="267" t="s">
        <v>707</v>
      </c>
      <c r="D111" s="268" t="s">
        <v>708</v>
      </c>
      <c r="E111" s="269" t="s">
        <v>467</v>
      </c>
      <c r="F111" s="270">
        <v>8</v>
      </c>
      <c r="G111" s="36"/>
      <c r="H111" s="41"/>
    </row>
    <row r="112" spans="1:8" s="2" customFormat="1" ht="16.899999999999999" customHeight="1">
      <c r="A112" s="36"/>
      <c r="B112" s="41"/>
      <c r="C112" s="272" t="s">
        <v>21</v>
      </c>
      <c r="D112" s="272" t="s">
        <v>738</v>
      </c>
      <c r="E112" s="19" t="s">
        <v>21</v>
      </c>
      <c r="F112" s="273">
        <v>0</v>
      </c>
      <c r="G112" s="36"/>
      <c r="H112" s="41"/>
    </row>
    <row r="113" spans="1:8" s="2" customFormat="1" ht="16.899999999999999" customHeight="1">
      <c r="A113" s="36"/>
      <c r="B113" s="41"/>
      <c r="C113" s="272" t="s">
        <v>21</v>
      </c>
      <c r="D113" s="272" t="s">
        <v>760</v>
      </c>
      <c r="E113" s="19" t="s">
        <v>21</v>
      </c>
      <c r="F113" s="273">
        <v>0</v>
      </c>
      <c r="G113" s="36"/>
      <c r="H113" s="41"/>
    </row>
    <row r="114" spans="1:8" s="2" customFormat="1" ht="16.899999999999999" customHeight="1">
      <c r="A114" s="36"/>
      <c r="B114" s="41"/>
      <c r="C114" s="272" t="s">
        <v>21</v>
      </c>
      <c r="D114" s="272" t="s">
        <v>777</v>
      </c>
      <c r="E114" s="19" t="s">
        <v>21</v>
      </c>
      <c r="F114" s="273">
        <v>4</v>
      </c>
      <c r="G114" s="36"/>
      <c r="H114" s="41"/>
    </row>
    <row r="115" spans="1:8" s="2" customFormat="1" ht="16.899999999999999" customHeight="1">
      <c r="A115" s="36"/>
      <c r="B115" s="41"/>
      <c r="C115" s="272" t="s">
        <v>21</v>
      </c>
      <c r="D115" s="272" t="s">
        <v>762</v>
      </c>
      <c r="E115" s="19" t="s">
        <v>21</v>
      </c>
      <c r="F115" s="273">
        <v>0</v>
      </c>
      <c r="G115" s="36"/>
      <c r="H115" s="41"/>
    </row>
    <row r="116" spans="1:8" s="2" customFormat="1" ht="16.899999999999999" customHeight="1">
      <c r="A116" s="36"/>
      <c r="B116" s="41"/>
      <c r="C116" s="272" t="s">
        <v>21</v>
      </c>
      <c r="D116" s="272" t="s">
        <v>763</v>
      </c>
      <c r="E116" s="19" t="s">
        <v>21</v>
      </c>
      <c r="F116" s="273">
        <v>0</v>
      </c>
      <c r="G116" s="36"/>
      <c r="H116" s="41"/>
    </row>
    <row r="117" spans="1:8" s="2" customFormat="1" ht="16.899999999999999" customHeight="1">
      <c r="A117" s="36"/>
      <c r="B117" s="41"/>
      <c r="C117" s="272" t="s">
        <v>21</v>
      </c>
      <c r="D117" s="272" t="s">
        <v>764</v>
      </c>
      <c r="E117" s="19" t="s">
        <v>21</v>
      </c>
      <c r="F117" s="273">
        <v>0</v>
      </c>
      <c r="G117" s="36"/>
      <c r="H117" s="41"/>
    </row>
    <row r="118" spans="1:8" s="2" customFormat="1" ht="16.899999999999999" customHeight="1">
      <c r="A118" s="36"/>
      <c r="B118" s="41"/>
      <c r="C118" s="272" t="s">
        <v>21</v>
      </c>
      <c r="D118" s="272" t="s">
        <v>744</v>
      </c>
      <c r="E118" s="19" t="s">
        <v>21</v>
      </c>
      <c r="F118" s="273">
        <v>4</v>
      </c>
      <c r="G118" s="36"/>
      <c r="H118" s="41"/>
    </row>
    <row r="119" spans="1:8" s="2" customFormat="1" ht="16.899999999999999" customHeight="1">
      <c r="A119" s="36"/>
      <c r="B119" s="41"/>
      <c r="C119" s="272" t="s">
        <v>21</v>
      </c>
      <c r="D119" s="272" t="s">
        <v>745</v>
      </c>
      <c r="E119" s="19" t="s">
        <v>21</v>
      </c>
      <c r="F119" s="273">
        <v>0</v>
      </c>
      <c r="G119" s="36"/>
      <c r="H119" s="41"/>
    </row>
    <row r="120" spans="1:8" s="2" customFormat="1" ht="16.899999999999999" customHeight="1">
      <c r="A120" s="36"/>
      <c r="B120" s="41"/>
      <c r="C120" s="272" t="s">
        <v>21</v>
      </c>
      <c r="D120" s="272" t="s">
        <v>746</v>
      </c>
      <c r="E120" s="19" t="s">
        <v>21</v>
      </c>
      <c r="F120" s="273">
        <v>0</v>
      </c>
      <c r="G120" s="36"/>
      <c r="H120" s="41"/>
    </row>
    <row r="121" spans="1:8" s="2" customFormat="1" ht="16.899999999999999" customHeight="1">
      <c r="A121" s="36"/>
      <c r="B121" s="41"/>
      <c r="C121" s="272" t="s">
        <v>707</v>
      </c>
      <c r="D121" s="272" t="s">
        <v>146</v>
      </c>
      <c r="E121" s="19" t="s">
        <v>21</v>
      </c>
      <c r="F121" s="273">
        <v>8</v>
      </c>
      <c r="G121" s="36"/>
      <c r="H121" s="41"/>
    </row>
    <row r="122" spans="1:8" s="2" customFormat="1" ht="16.899999999999999" customHeight="1">
      <c r="A122" s="36"/>
      <c r="B122" s="41"/>
      <c r="C122" s="271" t="s">
        <v>1027</v>
      </c>
      <c r="D122" s="36"/>
      <c r="E122" s="36"/>
      <c r="F122" s="36"/>
      <c r="G122" s="36"/>
      <c r="H122" s="41"/>
    </row>
    <row r="123" spans="1:8" s="2" customFormat="1" ht="22.5">
      <c r="A123" s="36"/>
      <c r="B123" s="41"/>
      <c r="C123" s="272" t="s">
        <v>773</v>
      </c>
      <c r="D123" s="272" t="s">
        <v>774</v>
      </c>
      <c r="E123" s="19" t="s">
        <v>467</v>
      </c>
      <c r="F123" s="273">
        <v>8</v>
      </c>
      <c r="G123" s="36"/>
      <c r="H123" s="41"/>
    </row>
    <row r="124" spans="1:8" s="2" customFormat="1" ht="22.5">
      <c r="A124" s="36"/>
      <c r="B124" s="41"/>
      <c r="C124" s="272" t="s">
        <v>832</v>
      </c>
      <c r="D124" s="272" t="s">
        <v>833</v>
      </c>
      <c r="E124" s="19" t="s">
        <v>467</v>
      </c>
      <c r="F124" s="273">
        <v>8</v>
      </c>
      <c r="G124" s="36"/>
      <c r="H124" s="41"/>
    </row>
    <row r="125" spans="1:8" s="2" customFormat="1" ht="16.899999999999999" customHeight="1">
      <c r="A125" s="36"/>
      <c r="B125" s="41"/>
      <c r="C125" s="267" t="s">
        <v>709</v>
      </c>
      <c r="D125" s="268" t="s">
        <v>710</v>
      </c>
      <c r="E125" s="269" t="s">
        <v>102</v>
      </c>
      <c r="F125" s="270">
        <v>18</v>
      </c>
      <c r="G125" s="36"/>
      <c r="H125" s="41"/>
    </row>
    <row r="126" spans="1:8" s="2" customFormat="1" ht="16.899999999999999" customHeight="1">
      <c r="A126" s="36"/>
      <c r="B126" s="41"/>
      <c r="C126" s="272" t="s">
        <v>21</v>
      </c>
      <c r="D126" s="272" t="s">
        <v>738</v>
      </c>
      <c r="E126" s="19" t="s">
        <v>21</v>
      </c>
      <c r="F126" s="273">
        <v>0</v>
      </c>
      <c r="G126" s="36"/>
      <c r="H126" s="41"/>
    </row>
    <row r="127" spans="1:8" s="2" customFormat="1" ht="16.899999999999999" customHeight="1">
      <c r="A127" s="36"/>
      <c r="B127" s="41"/>
      <c r="C127" s="272" t="s">
        <v>21</v>
      </c>
      <c r="D127" s="272" t="s">
        <v>782</v>
      </c>
      <c r="E127" s="19" t="s">
        <v>21</v>
      </c>
      <c r="F127" s="273">
        <v>4</v>
      </c>
      <c r="G127" s="36"/>
      <c r="H127" s="41"/>
    </row>
    <row r="128" spans="1:8" s="2" customFormat="1" ht="16.899999999999999" customHeight="1">
      <c r="A128" s="36"/>
      <c r="B128" s="41"/>
      <c r="C128" s="272" t="s">
        <v>21</v>
      </c>
      <c r="D128" s="272" t="s">
        <v>783</v>
      </c>
      <c r="E128" s="19" t="s">
        <v>21</v>
      </c>
      <c r="F128" s="273">
        <v>9</v>
      </c>
      <c r="G128" s="36"/>
      <c r="H128" s="41"/>
    </row>
    <row r="129" spans="1:8" s="2" customFormat="1" ht="16.899999999999999" customHeight="1">
      <c r="A129" s="36"/>
      <c r="B129" s="41"/>
      <c r="C129" s="272" t="s">
        <v>21</v>
      </c>
      <c r="D129" s="272" t="s">
        <v>762</v>
      </c>
      <c r="E129" s="19" t="s">
        <v>21</v>
      </c>
      <c r="F129" s="273">
        <v>0</v>
      </c>
      <c r="G129" s="36"/>
      <c r="H129" s="41"/>
    </row>
    <row r="130" spans="1:8" s="2" customFormat="1" ht="16.899999999999999" customHeight="1">
      <c r="A130" s="36"/>
      <c r="B130" s="41"/>
      <c r="C130" s="272" t="s">
        <v>21</v>
      </c>
      <c r="D130" s="272" t="s">
        <v>784</v>
      </c>
      <c r="E130" s="19" t="s">
        <v>21</v>
      </c>
      <c r="F130" s="273">
        <v>1</v>
      </c>
      <c r="G130" s="36"/>
      <c r="H130" s="41"/>
    </row>
    <row r="131" spans="1:8" s="2" customFormat="1" ht="16.899999999999999" customHeight="1">
      <c r="A131" s="36"/>
      <c r="B131" s="41"/>
      <c r="C131" s="272" t="s">
        <v>21</v>
      </c>
      <c r="D131" s="272" t="s">
        <v>764</v>
      </c>
      <c r="E131" s="19" t="s">
        <v>21</v>
      </c>
      <c r="F131" s="273">
        <v>0</v>
      </c>
      <c r="G131" s="36"/>
      <c r="H131" s="41"/>
    </row>
    <row r="132" spans="1:8" s="2" customFormat="1" ht="16.899999999999999" customHeight="1">
      <c r="A132" s="36"/>
      <c r="B132" s="41"/>
      <c r="C132" s="272" t="s">
        <v>21</v>
      </c>
      <c r="D132" s="272" t="s">
        <v>785</v>
      </c>
      <c r="E132" s="19" t="s">
        <v>21</v>
      </c>
      <c r="F132" s="273">
        <v>2</v>
      </c>
      <c r="G132" s="36"/>
      <c r="H132" s="41"/>
    </row>
    <row r="133" spans="1:8" s="2" customFormat="1" ht="16.899999999999999" customHeight="1">
      <c r="A133" s="36"/>
      <c r="B133" s="41"/>
      <c r="C133" s="272" t="s">
        <v>21</v>
      </c>
      <c r="D133" s="272" t="s">
        <v>766</v>
      </c>
      <c r="E133" s="19" t="s">
        <v>21</v>
      </c>
      <c r="F133" s="273">
        <v>2</v>
      </c>
      <c r="G133" s="36"/>
      <c r="H133" s="41"/>
    </row>
    <row r="134" spans="1:8" s="2" customFormat="1" ht="16.899999999999999" customHeight="1">
      <c r="A134" s="36"/>
      <c r="B134" s="41"/>
      <c r="C134" s="272" t="s">
        <v>21</v>
      </c>
      <c r="D134" s="272" t="s">
        <v>746</v>
      </c>
      <c r="E134" s="19" t="s">
        <v>21</v>
      </c>
      <c r="F134" s="273">
        <v>0</v>
      </c>
      <c r="G134" s="36"/>
      <c r="H134" s="41"/>
    </row>
    <row r="135" spans="1:8" s="2" customFormat="1" ht="16.899999999999999" customHeight="1">
      <c r="A135" s="36"/>
      <c r="B135" s="41"/>
      <c r="C135" s="272" t="s">
        <v>709</v>
      </c>
      <c r="D135" s="272" t="s">
        <v>146</v>
      </c>
      <c r="E135" s="19" t="s">
        <v>21</v>
      </c>
      <c r="F135" s="273">
        <v>18</v>
      </c>
      <c r="G135" s="36"/>
      <c r="H135" s="41"/>
    </row>
    <row r="136" spans="1:8" s="2" customFormat="1" ht="16.899999999999999" customHeight="1">
      <c r="A136" s="36"/>
      <c r="B136" s="41"/>
      <c r="C136" s="271" t="s">
        <v>1027</v>
      </c>
      <c r="D136" s="36"/>
      <c r="E136" s="36"/>
      <c r="F136" s="36"/>
      <c r="G136" s="36"/>
      <c r="H136" s="41"/>
    </row>
    <row r="137" spans="1:8" s="2" customFormat="1" ht="22.5">
      <c r="A137" s="36"/>
      <c r="B137" s="41"/>
      <c r="C137" s="272" t="s">
        <v>778</v>
      </c>
      <c r="D137" s="272" t="s">
        <v>779</v>
      </c>
      <c r="E137" s="19" t="s">
        <v>467</v>
      </c>
      <c r="F137" s="273">
        <v>18</v>
      </c>
      <c r="G137" s="36"/>
      <c r="H137" s="41"/>
    </row>
    <row r="138" spans="1:8" s="2" customFormat="1" ht="22.5">
      <c r="A138" s="36"/>
      <c r="B138" s="41"/>
      <c r="C138" s="272" t="s">
        <v>836</v>
      </c>
      <c r="D138" s="272" t="s">
        <v>837</v>
      </c>
      <c r="E138" s="19" t="s">
        <v>467</v>
      </c>
      <c r="F138" s="273">
        <v>18</v>
      </c>
      <c r="G138" s="36"/>
      <c r="H138" s="41"/>
    </row>
    <row r="139" spans="1:8" s="2" customFormat="1" ht="16.899999999999999" customHeight="1">
      <c r="A139" s="36"/>
      <c r="B139" s="41"/>
      <c r="C139" s="267" t="s">
        <v>711</v>
      </c>
      <c r="D139" s="268" t="s">
        <v>712</v>
      </c>
      <c r="E139" s="269" t="s">
        <v>102</v>
      </c>
      <c r="F139" s="270">
        <v>9</v>
      </c>
      <c r="G139" s="36"/>
      <c r="H139" s="41"/>
    </row>
    <row r="140" spans="1:8" s="2" customFormat="1" ht="16.899999999999999" customHeight="1">
      <c r="A140" s="36"/>
      <c r="B140" s="41"/>
      <c r="C140" s="272" t="s">
        <v>21</v>
      </c>
      <c r="D140" s="272" t="s">
        <v>738</v>
      </c>
      <c r="E140" s="19" t="s">
        <v>21</v>
      </c>
      <c r="F140" s="273">
        <v>0</v>
      </c>
      <c r="G140" s="36"/>
      <c r="H140" s="41"/>
    </row>
    <row r="141" spans="1:8" s="2" customFormat="1" ht="16.899999999999999" customHeight="1">
      <c r="A141" s="36"/>
      <c r="B141" s="41"/>
      <c r="C141" s="272" t="s">
        <v>21</v>
      </c>
      <c r="D141" s="272" t="s">
        <v>760</v>
      </c>
      <c r="E141" s="19" t="s">
        <v>21</v>
      </c>
      <c r="F141" s="273">
        <v>0</v>
      </c>
      <c r="G141" s="36"/>
      <c r="H141" s="41"/>
    </row>
    <row r="142" spans="1:8" s="2" customFormat="1" ht="16.899999999999999" customHeight="1">
      <c r="A142" s="36"/>
      <c r="B142" s="41"/>
      <c r="C142" s="272" t="s">
        <v>21</v>
      </c>
      <c r="D142" s="272" t="s">
        <v>761</v>
      </c>
      <c r="E142" s="19" t="s">
        <v>21</v>
      </c>
      <c r="F142" s="273">
        <v>0</v>
      </c>
      <c r="G142" s="36"/>
      <c r="H142" s="41"/>
    </row>
    <row r="143" spans="1:8" s="2" customFormat="1" ht="16.899999999999999" customHeight="1">
      <c r="A143" s="36"/>
      <c r="B143" s="41"/>
      <c r="C143" s="272" t="s">
        <v>21</v>
      </c>
      <c r="D143" s="272" t="s">
        <v>762</v>
      </c>
      <c r="E143" s="19" t="s">
        <v>21</v>
      </c>
      <c r="F143" s="273">
        <v>0</v>
      </c>
      <c r="G143" s="36"/>
      <c r="H143" s="41"/>
    </row>
    <row r="144" spans="1:8" s="2" customFormat="1" ht="16.899999999999999" customHeight="1">
      <c r="A144" s="36"/>
      <c r="B144" s="41"/>
      <c r="C144" s="272" t="s">
        <v>21</v>
      </c>
      <c r="D144" s="272" t="s">
        <v>763</v>
      </c>
      <c r="E144" s="19" t="s">
        <v>21</v>
      </c>
      <c r="F144" s="273">
        <v>0</v>
      </c>
      <c r="G144" s="36"/>
      <c r="H144" s="41"/>
    </row>
    <row r="145" spans="1:8" s="2" customFormat="1" ht="16.899999999999999" customHeight="1">
      <c r="A145" s="36"/>
      <c r="B145" s="41"/>
      <c r="C145" s="272" t="s">
        <v>21</v>
      </c>
      <c r="D145" s="272" t="s">
        <v>764</v>
      </c>
      <c r="E145" s="19" t="s">
        <v>21</v>
      </c>
      <c r="F145" s="273">
        <v>0</v>
      </c>
      <c r="G145" s="36"/>
      <c r="H145" s="41"/>
    </row>
    <row r="146" spans="1:8" s="2" customFormat="1" ht="16.899999999999999" customHeight="1">
      <c r="A146" s="36"/>
      <c r="B146" s="41"/>
      <c r="C146" s="272" t="s">
        <v>21</v>
      </c>
      <c r="D146" s="272" t="s">
        <v>765</v>
      </c>
      <c r="E146" s="19" t="s">
        <v>21</v>
      </c>
      <c r="F146" s="273">
        <v>3</v>
      </c>
      <c r="G146" s="36"/>
      <c r="H146" s="41"/>
    </row>
    <row r="147" spans="1:8" s="2" customFormat="1" ht="16.899999999999999" customHeight="1">
      <c r="A147" s="36"/>
      <c r="B147" s="41"/>
      <c r="C147" s="272" t="s">
        <v>21</v>
      </c>
      <c r="D147" s="272" t="s">
        <v>755</v>
      </c>
      <c r="E147" s="19" t="s">
        <v>21</v>
      </c>
      <c r="F147" s="273">
        <v>5</v>
      </c>
      <c r="G147" s="36"/>
      <c r="H147" s="41"/>
    </row>
    <row r="148" spans="1:8" s="2" customFormat="1" ht="16.899999999999999" customHeight="1">
      <c r="A148" s="36"/>
      <c r="B148" s="41"/>
      <c r="C148" s="272" t="s">
        <v>21</v>
      </c>
      <c r="D148" s="272" t="s">
        <v>790</v>
      </c>
      <c r="E148" s="19" t="s">
        <v>21</v>
      </c>
      <c r="F148" s="273">
        <v>1</v>
      </c>
      <c r="G148" s="36"/>
      <c r="H148" s="41"/>
    </row>
    <row r="149" spans="1:8" s="2" customFormat="1" ht="16.899999999999999" customHeight="1">
      <c r="A149" s="36"/>
      <c r="B149" s="41"/>
      <c r="C149" s="272" t="s">
        <v>711</v>
      </c>
      <c r="D149" s="272" t="s">
        <v>146</v>
      </c>
      <c r="E149" s="19" t="s">
        <v>21</v>
      </c>
      <c r="F149" s="273">
        <v>9</v>
      </c>
      <c r="G149" s="36"/>
      <c r="H149" s="41"/>
    </row>
    <row r="150" spans="1:8" s="2" customFormat="1" ht="16.899999999999999" customHeight="1">
      <c r="A150" s="36"/>
      <c r="B150" s="41"/>
      <c r="C150" s="271" t="s">
        <v>1027</v>
      </c>
      <c r="D150" s="36"/>
      <c r="E150" s="36"/>
      <c r="F150" s="36"/>
      <c r="G150" s="36"/>
      <c r="H150" s="41"/>
    </row>
    <row r="151" spans="1:8" s="2" customFormat="1" ht="22.5">
      <c r="A151" s="36"/>
      <c r="B151" s="41"/>
      <c r="C151" s="272" t="s">
        <v>786</v>
      </c>
      <c r="D151" s="272" t="s">
        <v>787</v>
      </c>
      <c r="E151" s="19" t="s">
        <v>467</v>
      </c>
      <c r="F151" s="273">
        <v>9</v>
      </c>
      <c r="G151" s="36"/>
      <c r="H151" s="41"/>
    </row>
    <row r="152" spans="1:8" s="2" customFormat="1" ht="22.5">
      <c r="A152" s="36"/>
      <c r="B152" s="41"/>
      <c r="C152" s="272" t="s">
        <v>840</v>
      </c>
      <c r="D152" s="272" t="s">
        <v>841</v>
      </c>
      <c r="E152" s="19" t="s">
        <v>467</v>
      </c>
      <c r="F152" s="273">
        <v>9</v>
      </c>
      <c r="G152" s="36"/>
      <c r="H152" s="41"/>
    </row>
    <row r="153" spans="1:8" s="2" customFormat="1" ht="16.899999999999999" customHeight="1">
      <c r="A153" s="36"/>
      <c r="B153" s="41"/>
      <c r="C153" s="267" t="s">
        <v>714</v>
      </c>
      <c r="D153" s="268" t="s">
        <v>715</v>
      </c>
      <c r="E153" s="269" t="s">
        <v>102</v>
      </c>
      <c r="F153" s="270">
        <v>1</v>
      </c>
      <c r="G153" s="36"/>
      <c r="H153" s="41"/>
    </row>
    <row r="154" spans="1:8" s="2" customFormat="1" ht="16.899999999999999" customHeight="1">
      <c r="A154" s="36"/>
      <c r="B154" s="41"/>
      <c r="C154" s="272" t="s">
        <v>21</v>
      </c>
      <c r="D154" s="272" t="s">
        <v>738</v>
      </c>
      <c r="E154" s="19" t="s">
        <v>21</v>
      </c>
      <c r="F154" s="273">
        <v>0</v>
      </c>
      <c r="G154" s="36"/>
      <c r="H154" s="41"/>
    </row>
    <row r="155" spans="1:8" s="2" customFormat="1" ht="16.899999999999999" customHeight="1">
      <c r="A155" s="36"/>
      <c r="B155" s="41"/>
      <c r="C155" s="272" t="s">
        <v>21</v>
      </c>
      <c r="D155" s="272" t="s">
        <v>760</v>
      </c>
      <c r="E155" s="19" t="s">
        <v>21</v>
      </c>
      <c r="F155" s="273">
        <v>0</v>
      </c>
      <c r="G155" s="36"/>
      <c r="H155" s="41"/>
    </row>
    <row r="156" spans="1:8" s="2" customFormat="1" ht="16.899999999999999" customHeight="1">
      <c r="A156" s="36"/>
      <c r="B156" s="41"/>
      <c r="C156" s="272" t="s">
        <v>21</v>
      </c>
      <c r="D156" s="272" t="s">
        <v>761</v>
      </c>
      <c r="E156" s="19" t="s">
        <v>21</v>
      </c>
      <c r="F156" s="273">
        <v>0</v>
      </c>
      <c r="G156" s="36"/>
      <c r="H156" s="41"/>
    </row>
    <row r="157" spans="1:8" s="2" customFormat="1" ht="16.899999999999999" customHeight="1">
      <c r="A157" s="36"/>
      <c r="B157" s="41"/>
      <c r="C157" s="272" t="s">
        <v>21</v>
      </c>
      <c r="D157" s="272" t="s">
        <v>762</v>
      </c>
      <c r="E157" s="19" t="s">
        <v>21</v>
      </c>
      <c r="F157" s="273">
        <v>0</v>
      </c>
      <c r="G157" s="36"/>
      <c r="H157" s="41"/>
    </row>
    <row r="158" spans="1:8" s="2" customFormat="1" ht="16.899999999999999" customHeight="1">
      <c r="A158" s="36"/>
      <c r="B158" s="41"/>
      <c r="C158" s="272" t="s">
        <v>21</v>
      </c>
      <c r="D158" s="272" t="s">
        <v>763</v>
      </c>
      <c r="E158" s="19" t="s">
        <v>21</v>
      </c>
      <c r="F158" s="273">
        <v>0</v>
      </c>
      <c r="G158" s="36"/>
      <c r="H158" s="41"/>
    </row>
    <row r="159" spans="1:8" s="2" customFormat="1" ht="16.899999999999999" customHeight="1">
      <c r="A159" s="36"/>
      <c r="B159" s="41"/>
      <c r="C159" s="272" t="s">
        <v>21</v>
      </c>
      <c r="D159" s="272" t="s">
        <v>764</v>
      </c>
      <c r="E159" s="19" t="s">
        <v>21</v>
      </c>
      <c r="F159" s="273">
        <v>0</v>
      </c>
      <c r="G159" s="36"/>
      <c r="H159" s="41"/>
    </row>
    <row r="160" spans="1:8" s="2" customFormat="1" ht="16.899999999999999" customHeight="1">
      <c r="A160" s="36"/>
      <c r="B160" s="41"/>
      <c r="C160" s="272" t="s">
        <v>21</v>
      </c>
      <c r="D160" s="272" t="s">
        <v>772</v>
      </c>
      <c r="E160" s="19" t="s">
        <v>21</v>
      </c>
      <c r="F160" s="273">
        <v>0</v>
      </c>
      <c r="G160" s="36"/>
      <c r="H160" s="41"/>
    </row>
    <row r="161" spans="1:8" s="2" customFormat="1" ht="16.899999999999999" customHeight="1">
      <c r="A161" s="36"/>
      <c r="B161" s="41"/>
      <c r="C161" s="272" t="s">
        <v>21</v>
      </c>
      <c r="D161" s="272" t="s">
        <v>745</v>
      </c>
      <c r="E161" s="19" t="s">
        <v>21</v>
      </c>
      <c r="F161" s="273">
        <v>0</v>
      </c>
      <c r="G161" s="36"/>
      <c r="H161" s="41"/>
    </row>
    <row r="162" spans="1:8" s="2" customFormat="1" ht="16.899999999999999" customHeight="1">
      <c r="A162" s="36"/>
      <c r="B162" s="41"/>
      <c r="C162" s="272" t="s">
        <v>21</v>
      </c>
      <c r="D162" s="272" t="s">
        <v>790</v>
      </c>
      <c r="E162" s="19" t="s">
        <v>21</v>
      </c>
      <c r="F162" s="273">
        <v>1</v>
      </c>
      <c r="G162" s="36"/>
      <c r="H162" s="41"/>
    </row>
    <row r="163" spans="1:8" s="2" customFormat="1" ht="16.899999999999999" customHeight="1">
      <c r="A163" s="36"/>
      <c r="B163" s="41"/>
      <c r="C163" s="272" t="s">
        <v>714</v>
      </c>
      <c r="D163" s="272" t="s">
        <v>146</v>
      </c>
      <c r="E163" s="19" t="s">
        <v>21</v>
      </c>
      <c r="F163" s="273">
        <v>1</v>
      </c>
      <c r="G163" s="36"/>
      <c r="H163" s="41"/>
    </row>
    <row r="164" spans="1:8" s="2" customFormat="1" ht="16.899999999999999" customHeight="1">
      <c r="A164" s="36"/>
      <c r="B164" s="41"/>
      <c r="C164" s="271" t="s">
        <v>1027</v>
      </c>
      <c r="D164" s="36"/>
      <c r="E164" s="36"/>
      <c r="F164" s="36"/>
      <c r="G164" s="36"/>
      <c r="H164" s="41"/>
    </row>
    <row r="165" spans="1:8" s="2" customFormat="1" ht="22.5">
      <c r="A165" s="36"/>
      <c r="B165" s="41"/>
      <c r="C165" s="272" t="s">
        <v>791</v>
      </c>
      <c r="D165" s="272" t="s">
        <v>792</v>
      </c>
      <c r="E165" s="19" t="s">
        <v>467</v>
      </c>
      <c r="F165" s="273">
        <v>1</v>
      </c>
      <c r="G165" s="36"/>
      <c r="H165" s="41"/>
    </row>
    <row r="166" spans="1:8" s="2" customFormat="1" ht="22.5">
      <c r="A166" s="36"/>
      <c r="B166" s="41"/>
      <c r="C166" s="272" t="s">
        <v>844</v>
      </c>
      <c r="D166" s="272" t="s">
        <v>845</v>
      </c>
      <c r="E166" s="19" t="s">
        <v>467</v>
      </c>
      <c r="F166" s="273">
        <v>1</v>
      </c>
      <c r="G166" s="36"/>
      <c r="H166" s="41"/>
    </row>
    <row r="167" spans="1:8" s="2" customFormat="1" ht="16.899999999999999" customHeight="1">
      <c r="A167" s="36"/>
      <c r="B167" s="41"/>
      <c r="C167" s="267" t="s">
        <v>716</v>
      </c>
      <c r="D167" s="268" t="s">
        <v>717</v>
      </c>
      <c r="E167" s="269" t="s">
        <v>102</v>
      </c>
      <c r="F167" s="270">
        <v>2</v>
      </c>
      <c r="G167" s="36"/>
      <c r="H167" s="41"/>
    </row>
    <row r="168" spans="1:8" s="2" customFormat="1" ht="16.899999999999999" customHeight="1">
      <c r="A168" s="36"/>
      <c r="B168" s="41"/>
      <c r="C168" s="272" t="s">
        <v>21</v>
      </c>
      <c r="D168" s="272" t="s">
        <v>738</v>
      </c>
      <c r="E168" s="19" t="s">
        <v>21</v>
      </c>
      <c r="F168" s="273">
        <v>0</v>
      </c>
      <c r="G168" s="36"/>
      <c r="H168" s="41"/>
    </row>
    <row r="169" spans="1:8" s="2" customFormat="1" ht="16.899999999999999" customHeight="1">
      <c r="A169" s="36"/>
      <c r="B169" s="41"/>
      <c r="C169" s="272" t="s">
        <v>21</v>
      </c>
      <c r="D169" s="272" t="s">
        <v>760</v>
      </c>
      <c r="E169" s="19" t="s">
        <v>21</v>
      </c>
      <c r="F169" s="273">
        <v>0</v>
      </c>
      <c r="G169" s="36"/>
      <c r="H169" s="41"/>
    </row>
    <row r="170" spans="1:8" s="2" customFormat="1" ht="16.899999999999999" customHeight="1">
      <c r="A170" s="36"/>
      <c r="B170" s="41"/>
      <c r="C170" s="272" t="s">
        <v>21</v>
      </c>
      <c r="D170" s="272" t="s">
        <v>761</v>
      </c>
      <c r="E170" s="19" t="s">
        <v>21</v>
      </c>
      <c r="F170" s="273">
        <v>0</v>
      </c>
      <c r="G170" s="36"/>
      <c r="H170" s="41"/>
    </row>
    <row r="171" spans="1:8" s="2" customFormat="1" ht="16.899999999999999" customHeight="1">
      <c r="A171" s="36"/>
      <c r="B171" s="41"/>
      <c r="C171" s="272" t="s">
        <v>21</v>
      </c>
      <c r="D171" s="272" t="s">
        <v>762</v>
      </c>
      <c r="E171" s="19" t="s">
        <v>21</v>
      </c>
      <c r="F171" s="273">
        <v>0</v>
      </c>
      <c r="G171" s="36"/>
      <c r="H171" s="41"/>
    </row>
    <row r="172" spans="1:8" s="2" customFormat="1" ht="16.899999999999999" customHeight="1">
      <c r="A172" s="36"/>
      <c r="B172" s="41"/>
      <c r="C172" s="272" t="s">
        <v>21</v>
      </c>
      <c r="D172" s="272" t="s">
        <v>763</v>
      </c>
      <c r="E172" s="19" t="s">
        <v>21</v>
      </c>
      <c r="F172" s="273">
        <v>0</v>
      </c>
      <c r="G172" s="36"/>
      <c r="H172" s="41"/>
    </row>
    <row r="173" spans="1:8" s="2" customFormat="1" ht="16.899999999999999" customHeight="1">
      <c r="A173" s="36"/>
      <c r="B173" s="41"/>
      <c r="C173" s="272" t="s">
        <v>21</v>
      </c>
      <c r="D173" s="272" t="s">
        <v>764</v>
      </c>
      <c r="E173" s="19" t="s">
        <v>21</v>
      </c>
      <c r="F173" s="273">
        <v>0</v>
      </c>
      <c r="G173" s="36"/>
      <c r="H173" s="41"/>
    </row>
    <row r="174" spans="1:8" s="2" customFormat="1" ht="16.899999999999999" customHeight="1">
      <c r="A174" s="36"/>
      <c r="B174" s="41"/>
      <c r="C174" s="272" t="s">
        <v>21</v>
      </c>
      <c r="D174" s="272" t="s">
        <v>772</v>
      </c>
      <c r="E174" s="19" t="s">
        <v>21</v>
      </c>
      <c r="F174" s="273">
        <v>0</v>
      </c>
      <c r="G174" s="36"/>
      <c r="H174" s="41"/>
    </row>
    <row r="175" spans="1:8" s="2" customFormat="1" ht="16.899999999999999" customHeight="1">
      <c r="A175" s="36"/>
      <c r="B175" s="41"/>
      <c r="C175" s="272" t="s">
        <v>21</v>
      </c>
      <c r="D175" s="272" t="s">
        <v>799</v>
      </c>
      <c r="E175" s="19" t="s">
        <v>21</v>
      </c>
      <c r="F175" s="273">
        <v>1</v>
      </c>
      <c r="G175" s="36"/>
      <c r="H175" s="41"/>
    </row>
    <row r="176" spans="1:8" s="2" customFormat="1" ht="16.899999999999999" customHeight="1">
      <c r="A176" s="36"/>
      <c r="B176" s="41"/>
      <c r="C176" s="272" t="s">
        <v>21</v>
      </c>
      <c r="D176" s="272" t="s">
        <v>790</v>
      </c>
      <c r="E176" s="19" t="s">
        <v>21</v>
      </c>
      <c r="F176" s="273">
        <v>1</v>
      </c>
      <c r="G176" s="36"/>
      <c r="H176" s="41"/>
    </row>
    <row r="177" spans="1:8" s="2" customFormat="1" ht="16.899999999999999" customHeight="1">
      <c r="A177" s="36"/>
      <c r="B177" s="41"/>
      <c r="C177" s="272" t="s">
        <v>716</v>
      </c>
      <c r="D177" s="272" t="s">
        <v>146</v>
      </c>
      <c r="E177" s="19" t="s">
        <v>21</v>
      </c>
      <c r="F177" s="273">
        <v>2</v>
      </c>
      <c r="G177" s="36"/>
      <c r="H177" s="41"/>
    </row>
    <row r="178" spans="1:8" s="2" customFormat="1" ht="16.899999999999999" customHeight="1">
      <c r="A178" s="36"/>
      <c r="B178" s="41"/>
      <c r="C178" s="271" t="s">
        <v>1027</v>
      </c>
      <c r="D178" s="36"/>
      <c r="E178" s="36"/>
      <c r="F178" s="36"/>
      <c r="G178" s="36"/>
      <c r="H178" s="41"/>
    </row>
    <row r="179" spans="1:8" s="2" customFormat="1" ht="22.5">
      <c r="A179" s="36"/>
      <c r="B179" s="41"/>
      <c r="C179" s="272" t="s">
        <v>795</v>
      </c>
      <c r="D179" s="272" t="s">
        <v>796</v>
      </c>
      <c r="E179" s="19" t="s">
        <v>467</v>
      </c>
      <c r="F179" s="273">
        <v>2</v>
      </c>
      <c r="G179" s="36"/>
      <c r="H179" s="41"/>
    </row>
    <row r="180" spans="1:8" s="2" customFormat="1" ht="22.5">
      <c r="A180" s="36"/>
      <c r="B180" s="41"/>
      <c r="C180" s="272" t="s">
        <v>848</v>
      </c>
      <c r="D180" s="272" t="s">
        <v>849</v>
      </c>
      <c r="E180" s="19" t="s">
        <v>467</v>
      </c>
      <c r="F180" s="273">
        <v>2</v>
      </c>
      <c r="G180" s="36"/>
      <c r="H180" s="41"/>
    </row>
    <row r="181" spans="1:8" s="2" customFormat="1" ht="16.899999999999999" customHeight="1">
      <c r="A181" s="36"/>
      <c r="B181" s="41"/>
      <c r="C181" s="267" t="s">
        <v>718</v>
      </c>
      <c r="D181" s="268" t="s">
        <v>719</v>
      </c>
      <c r="E181" s="269" t="s">
        <v>467</v>
      </c>
      <c r="F181" s="270">
        <v>3</v>
      </c>
      <c r="G181" s="36"/>
      <c r="H181" s="41"/>
    </row>
    <row r="182" spans="1:8" s="2" customFormat="1" ht="16.899999999999999" customHeight="1">
      <c r="A182" s="36"/>
      <c r="B182" s="41"/>
      <c r="C182" s="272" t="s">
        <v>21</v>
      </c>
      <c r="D182" s="272" t="s">
        <v>738</v>
      </c>
      <c r="E182" s="19" t="s">
        <v>21</v>
      </c>
      <c r="F182" s="273">
        <v>0</v>
      </c>
      <c r="G182" s="36"/>
      <c r="H182" s="41"/>
    </row>
    <row r="183" spans="1:8" s="2" customFormat="1" ht="16.899999999999999" customHeight="1">
      <c r="A183" s="36"/>
      <c r="B183" s="41"/>
      <c r="C183" s="272" t="s">
        <v>21</v>
      </c>
      <c r="D183" s="272" t="s">
        <v>875</v>
      </c>
      <c r="E183" s="19" t="s">
        <v>21</v>
      </c>
      <c r="F183" s="273">
        <v>0</v>
      </c>
      <c r="G183" s="36"/>
      <c r="H183" s="41"/>
    </row>
    <row r="184" spans="1:8" s="2" customFormat="1" ht="16.899999999999999" customHeight="1">
      <c r="A184" s="36"/>
      <c r="B184" s="41"/>
      <c r="C184" s="272" t="s">
        <v>21</v>
      </c>
      <c r="D184" s="272" t="s">
        <v>887</v>
      </c>
      <c r="E184" s="19" t="s">
        <v>21</v>
      </c>
      <c r="F184" s="273">
        <v>3</v>
      </c>
      <c r="G184" s="36"/>
      <c r="H184" s="41"/>
    </row>
    <row r="185" spans="1:8" s="2" customFormat="1" ht="16.899999999999999" customHeight="1">
      <c r="A185" s="36"/>
      <c r="B185" s="41"/>
      <c r="C185" s="272" t="s">
        <v>21</v>
      </c>
      <c r="D185" s="272" t="s">
        <v>877</v>
      </c>
      <c r="E185" s="19" t="s">
        <v>21</v>
      </c>
      <c r="F185" s="273">
        <v>0</v>
      </c>
      <c r="G185" s="36"/>
      <c r="H185" s="41"/>
    </row>
    <row r="186" spans="1:8" s="2" customFormat="1" ht="16.899999999999999" customHeight="1">
      <c r="A186" s="36"/>
      <c r="B186" s="41"/>
      <c r="C186" s="272" t="s">
        <v>21</v>
      </c>
      <c r="D186" s="272" t="s">
        <v>878</v>
      </c>
      <c r="E186" s="19" t="s">
        <v>21</v>
      </c>
      <c r="F186" s="273">
        <v>0</v>
      </c>
      <c r="G186" s="36"/>
      <c r="H186" s="41"/>
    </row>
    <row r="187" spans="1:8" s="2" customFormat="1" ht="16.899999999999999" customHeight="1">
      <c r="A187" s="36"/>
      <c r="B187" s="41"/>
      <c r="C187" s="272" t="s">
        <v>21</v>
      </c>
      <c r="D187" s="272" t="s">
        <v>879</v>
      </c>
      <c r="E187" s="19" t="s">
        <v>21</v>
      </c>
      <c r="F187" s="273">
        <v>0</v>
      </c>
      <c r="G187" s="36"/>
      <c r="H187" s="41"/>
    </row>
    <row r="188" spans="1:8" s="2" customFormat="1" ht="16.899999999999999" customHeight="1">
      <c r="A188" s="36"/>
      <c r="B188" s="41"/>
      <c r="C188" s="272" t="s">
        <v>21</v>
      </c>
      <c r="D188" s="272" t="s">
        <v>878</v>
      </c>
      <c r="E188" s="19" t="s">
        <v>21</v>
      </c>
      <c r="F188" s="273">
        <v>0</v>
      </c>
      <c r="G188" s="36"/>
      <c r="H188" s="41"/>
    </row>
    <row r="189" spans="1:8" s="2" customFormat="1" ht="16.899999999999999" customHeight="1">
      <c r="A189" s="36"/>
      <c r="B189" s="41"/>
      <c r="C189" s="272" t="s">
        <v>718</v>
      </c>
      <c r="D189" s="272" t="s">
        <v>146</v>
      </c>
      <c r="E189" s="19" t="s">
        <v>21</v>
      </c>
      <c r="F189" s="273">
        <v>3</v>
      </c>
      <c r="G189" s="36"/>
      <c r="H189" s="41"/>
    </row>
    <row r="190" spans="1:8" s="2" customFormat="1" ht="16.899999999999999" customHeight="1">
      <c r="A190" s="36"/>
      <c r="B190" s="41"/>
      <c r="C190" s="271" t="s">
        <v>1027</v>
      </c>
      <c r="D190" s="36"/>
      <c r="E190" s="36"/>
      <c r="F190" s="36"/>
      <c r="G190" s="36"/>
      <c r="H190" s="41"/>
    </row>
    <row r="191" spans="1:8" s="2" customFormat="1" ht="16.899999999999999" customHeight="1">
      <c r="A191" s="36"/>
      <c r="B191" s="41"/>
      <c r="C191" s="272" t="s">
        <v>884</v>
      </c>
      <c r="D191" s="272" t="s">
        <v>885</v>
      </c>
      <c r="E191" s="19" t="s">
        <v>467</v>
      </c>
      <c r="F191" s="273">
        <v>3</v>
      </c>
      <c r="G191" s="36"/>
      <c r="H191" s="41"/>
    </row>
    <row r="192" spans="1:8" s="2" customFormat="1" ht="22.5">
      <c r="A192" s="36"/>
      <c r="B192" s="41"/>
      <c r="C192" s="272" t="s">
        <v>862</v>
      </c>
      <c r="D192" s="272" t="s">
        <v>863</v>
      </c>
      <c r="E192" s="19" t="s">
        <v>467</v>
      </c>
      <c r="F192" s="273">
        <v>16</v>
      </c>
      <c r="G192" s="36"/>
      <c r="H192" s="41"/>
    </row>
    <row r="193" spans="1:8" s="2" customFormat="1" ht="22.5">
      <c r="A193" s="36"/>
      <c r="B193" s="41"/>
      <c r="C193" s="272" t="s">
        <v>880</v>
      </c>
      <c r="D193" s="272" t="s">
        <v>881</v>
      </c>
      <c r="E193" s="19" t="s">
        <v>467</v>
      </c>
      <c r="F193" s="273">
        <v>3</v>
      </c>
      <c r="G193" s="36"/>
      <c r="H193" s="41"/>
    </row>
    <row r="194" spans="1:8" s="2" customFormat="1" ht="16.899999999999999" customHeight="1">
      <c r="A194" s="36"/>
      <c r="B194" s="41"/>
      <c r="C194" s="272" t="s">
        <v>906</v>
      </c>
      <c r="D194" s="272" t="s">
        <v>907</v>
      </c>
      <c r="E194" s="19" t="s">
        <v>467</v>
      </c>
      <c r="F194" s="273">
        <v>3</v>
      </c>
      <c r="G194" s="36"/>
      <c r="H194" s="41"/>
    </row>
    <row r="195" spans="1:8" s="2" customFormat="1" ht="16.899999999999999" customHeight="1">
      <c r="A195" s="36"/>
      <c r="B195" s="41"/>
      <c r="C195" s="272" t="s">
        <v>927</v>
      </c>
      <c r="D195" s="272" t="s">
        <v>928</v>
      </c>
      <c r="E195" s="19" t="s">
        <v>175</v>
      </c>
      <c r="F195" s="273">
        <v>8</v>
      </c>
      <c r="G195" s="36"/>
      <c r="H195" s="41"/>
    </row>
    <row r="196" spans="1:8" s="2" customFormat="1" ht="16.899999999999999" customHeight="1">
      <c r="A196" s="36"/>
      <c r="B196" s="41"/>
      <c r="C196" s="272" t="s">
        <v>938</v>
      </c>
      <c r="D196" s="272" t="s">
        <v>939</v>
      </c>
      <c r="E196" s="19" t="s">
        <v>467</v>
      </c>
      <c r="F196" s="273">
        <v>24</v>
      </c>
      <c r="G196" s="36"/>
      <c r="H196" s="41"/>
    </row>
    <row r="197" spans="1:8" s="2" customFormat="1" ht="16.899999999999999" customHeight="1">
      <c r="A197" s="36"/>
      <c r="B197" s="41"/>
      <c r="C197" s="272" t="s">
        <v>944</v>
      </c>
      <c r="D197" s="272" t="s">
        <v>945</v>
      </c>
      <c r="E197" s="19" t="s">
        <v>337</v>
      </c>
      <c r="F197" s="273">
        <v>41.6</v>
      </c>
      <c r="G197" s="36"/>
      <c r="H197" s="41"/>
    </row>
    <row r="198" spans="1:8" s="2" customFormat="1" ht="16.899999999999999" customHeight="1">
      <c r="A198" s="36"/>
      <c r="B198" s="41"/>
      <c r="C198" s="272" t="s">
        <v>955</v>
      </c>
      <c r="D198" s="272" t="s">
        <v>956</v>
      </c>
      <c r="E198" s="19" t="s">
        <v>175</v>
      </c>
      <c r="F198" s="273">
        <v>48</v>
      </c>
      <c r="G198" s="36"/>
      <c r="H198" s="41"/>
    </row>
    <row r="199" spans="1:8" s="2" customFormat="1" ht="16.899999999999999" customHeight="1">
      <c r="A199" s="36"/>
      <c r="B199" s="41"/>
      <c r="C199" s="272" t="s">
        <v>950</v>
      </c>
      <c r="D199" s="272" t="s">
        <v>951</v>
      </c>
      <c r="E199" s="19" t="s">
        <v>175</v>
      </c>
      <c r="F199" s="273">
        <v>62.4</v>
      </c>
      <c r="G199" s="36"/>
      <c r="H199" s="41"/>
    </row>
    <row r="200" spans="1:8" s="2" customFormat="1" ht="16.899999999999999" customHeight="1">
      <c r="A200" s="36"/>
      <c r="B200" s="41"/>
      <c r="C200" s="267" t="s">
        <v>720</v>
      </c>
      <c r="D200" s="268" t="s">
        <v>721</v>
      </c>
      <c r="E200" s="269" t="s">
        <v>467</v>
      </c>
      <c r="F200" s="270">
        <v>2</v>
      </c>
      <c r="G200" s="36"/>
      <c r="H200" s="41"/>
    </row>
    <row r="201" spans="1:8" s="2" customFormat="1" ht="16.899999999999999" customHeight="1">
      <c r="A201" s="36"/>
      <c r="B201" s="41"/>
      <c r="C201" s="272" t="s">
        <v>21</v>
      </c>
      <c r="D201" s="272" t="s">
        <v>738</v>
      </c>
      <c r="E201" s="19" t="s">
        <v>21</v>
      </c>
      <c r="F201" s="273">
        <v>0</v>
      </c>
      <c r="G201" s="36"/>
      <c r="H201" s="41"/>
    </row>
    <row r="202" spans="1:8" s="2" customFormat="1" ht="16.899999999999999" customHeight="1">
      <c r="A202" s="36"/>
      <c r="B202" s="41"/>
      <c r="C202" s="272" t="s">
        <v>21</v>
      </c>
      <c r="D202" s="272" t="s">
        <v>875</v>
      </c>
      <c r="E202" s="19" t="s">
        <v>21</v>
      </c>
      <c r="F202" s="273">
        <v>0</v>
      </c>
      <c r="G202" s="36"/>
      <c r="H202" s="41"/>
    </row>
    <row r="203" spans="1:8" s="2" customFormat="1" ht="16.899999999999999" customHeight="1">
      <c r="A203" s="36"/>
      <c r="B203" s="41"/>
      <c r="C203" s="272" t="s">
        <v>21</v>
      </c>
      <c r="D203" s="272" t="s">
        <v>878</v>
      </c>
      <c r="E203" s="19" t="s">
        <v>21</v>
      </c>
      <c r="F203" s="273">
        <v>0</v>
      </c>
      <c r="G203" s="36"/>
      <c r="H203" s="41"/>
    </row>
    <row r="204" spans="1:8" s="2" customFormat="1" ht="16.899999999999999" customHeight="1">
      <c r="A204" s="36"/>
      <c r="B204" s="41"/>
      <c r="C204" s="272" t="s">
        <v>21</v>
      </c>
      <c r="D204" s="272" t="s">
        <v>877</v>
      </c>
      <c r="E204" s="19" t="s">
        <v>21</v>
      </c>
      <c r="F204" s="273">
        <v>0</v>
      </c>
      <c r="G204" s="36"/>
      <c r="H204" s="41"/>
    </row>
    <row r="205" spans="1:8" s="2" customFormat="1" ht="16.899999999999999" customHeight="1">
      <c r="A205" s="36"/>
      <c r="B205" s="41"/>
      <c r="C205" s="272" t="s">
        <v>21</v>
      </c>
      <c r="D205" s="272" t="s">
        <v>878</v>
      </c>
      <c r="E205" s="19" t="s">
        <v>21</v>
      </c>
      <c r="F205" s="273">
        <v>0</v>
      </c>
      <c r="G205" s="36"/>
      <c r="H205" s="41"/>
    </row>
    <row r="206" spans="1:8" s="2" customFormat="1" ht="16.899999999999999" customHeight="1">
      <c r="A206" s="36"/>
      <c r="B206" s="41"/>
      <c r="C206" s="272" t="s">
        <v>21</v>
      </c>
      <c r="D206" s="272" t="s">
        <v>879</v>
      </c>
      <c r="E206" s="19" t="s">
        <v>21</v>
      </c>
      <c r="F206" s="273">
        <v>0</v>
      </c>
      <c r="G206" s="36"/>
      <c r="H206" s="41"/>
    </row>
    <row r="207" spans="1:8" s="2" customFormat="1" ht="16.899999999999999" customHeight="1">
      <c r="A207" s="36"/>
      <c r="B207" s="41"/>
      <c r="C207" s="272" t="s">
        <v>21</v>
      </c>
      <c r="D207" s="272" t="s">
        <v>565</v>
      </c>
      <c r="E207" s="19" t="s">
        <v>21</v>
      </c>
      <c r="F207" s="273">
        <v>2</v>
      </c>
      <c r="G207" s="36"/>
      <c r="H207" s="41"/>
    </row>
    <row r="208" spans="1:8" s="2" customFormat="1" ht="16.899999999999999" customHeight="1">
      <c r="A208" s="36"/>
      <c r="B208" s="41"/>
      <c r="C208" s="272" t="s">
        <v>720</v>
      </c>
      <c r="D208" s="272" t="s">
        <v>146</v>
      </c>
      <c r="E208" s="19" t="s">
        <v>21</v>
      </c>
      <c r="F208" s="273">
        <v>2</v>
      </c>
      <c r="G208" s="36"/>
      <c r="H208" s="41"/>
    </row>
    <row r="209" spans="1:8" s="2" customFormat="1" ht="16.899999999999999" customHeight="1">
      <c r="A209" s="36"/>
      <c r="B209" s="41"/>
      <c r="C209" s="271" t="s">
        <v>1027</v>
      </c>
      <c r="D209" s="36"/>
      <c r="E209" s="36"/>
      <c r="F209" s="36"/>
      <c r="G209" s="36"/>
      <c r="H209" s="41"/>
    </row>
    <row r="210" spans="1:8" s="2" customFormat="1" ht="16.899999999999999" customHeight="1">
      <c r="A210" s="36"/>
      <c r="B210" s="41"/>
      <c r="C210" s="272" t="s">
        <v>903</v>
      </c>
      <c r="D210" s="272" t="s">
        <v>904</v>
      </c>
      <c r="E210" s="19" t="s">
        <v>467</v>
      </c>
      <c r="F210" s="273">
        <v>2</v>
      </c>
      <c r="G210" s="36"/>
      <c r="H210" s="41"/>
    </row>
    <row r="211" spans="1:8" s="2" customFormat="1" ht="22.5">
      <c r="A211" s="36"/>
      <c r="B211" s="41"/>
      <c r="C211" s="272" t="s">
        <v>862</v>
      </c>
      <c r="D211" s="272" t="s">
        <v>863</v>
      </c>
      <c r="E211" s="19" t="s">
        <v>467</v>
      </c>
      <c r="F211" s="273">
        <v>16</v>
      </c>
      <c r="G211" s="36"/>
      <c r="H211" s="41"/>
    </row>
    <row r="212" spans="1:8" s="2" customFormat="1" ht="22.5">
      <c r="A212" s="36"/>
      <c r="B212" s="41"/>
      <c r="C212" s="272" t="s">
        <v>888</v>
      </c>
      <c r="D212" s="272" t="s">
        <v>889</v>
      </c>
      <c r="E212" s="19" t="s">
        <v>467</v>
      </c>
      <c r="F212" s="273">
        <v>13</v>
      </c>
      <c r="G212" s="36"/>
      <c r="H212" s="41"/>
    </row>
    <row r="213" spans="1:8" s="2" customFormat="1" ht="16.899999999999999" customHeight="1">
      <c r="A213" s="36"/>
      <c r="B213" s="41"/>
      <c r="C213" s="272" t="s">
        <v>917</v>
      </c>
      <c r="D213" s="272" t="s">
        <v>918</v>
      </c>
      <c r="E213" s="19" t="s">
        <v>467</v>
      </c>
      <c r="F213" s="273">
        <v>13</v>
      </c>
      <c r="G213" s="36"/>
      <c r="H213" s="41"/>
    </row>
    <row r="214" spans="1:8" s="2" customFormat="1" ht="16.899999999999999" customHeight="1">
      <c r="A214" s="36"/>
      <c r="B214" s="41"/>
      <c r="C214" s="272" t="s">
        <v>927</v>
      </c>
      <c r="D214" s="272" t="s">
        <v>928</v>
      </c>
      <c r="E214" s="19" t="s">
        <v>175</v>
      </c>
      <c r="F214" s="273">
        <v>8</v>
      </c>
      <c r="G214" s="36"/>
      <c r="H214" s="41"/>
    </row>
    <row r="215" spans="1:8" s="2" customFormat="1" ht="16.899999999999999" customHeight="1">
      <c r="A215" s="36"/>
      <c r="B215" s="41"/>
      <c r="C215" s="272" t="s">
        <v>938</v>
      </c>
      <c r="D215" s="272" t="s">
        <v>939</v>
      </c>
      <c r="E215" s="19" t="s">
        <v>467</v>
      </c>
      <c r="F215" s="273">
        <v>24</v>
      </c>
      <c r="G215" s="36"/>
      <c r="H215" s="41"/>
    </row>
    <row r="216" spans="1:8" s="2" customFormat="1" ht="16.899999999999999" customHeight="1">
      <c r="A216" s="36"/>
      <c r="B216" s="41"/>
      <c r="C216" s="272" t="s">
        <v>944</v>
      </c>
      <c r="D216" s="272" t="s">
        <v>945</v>
      </c>
      <c r="E216" s="19" t="s">
        <v>337</v>
      </c>
      <c r="F216" s="273">
        <v>41.6</v>
      </c>
      <c r="G216" s="36"/>
      <c r="H216" s="41"/>
    </row>
    <row r="217" spans="1:8" s="2" customFormat="1" ht="16.899999999999999" customHeight="1">
      <c r="A217" s="36"/>
      <c r="B217" s="41"/>
      <c r="C217" s="272" t="s">
        <v>955</v>
      </c>
      <c r="D217" s="272" t="s">
        <v>956</v>
      </c>
      <c r="E217" s="19" t="s">
        <v>175</v>
      </c>
      <c r="F217" s="273">
        <v>48</v>
      </c>
      <c r="G217" s="36"/>
      <c r="H217" s="41"/>
    </row>
    <row r="218" spans="1:8" s="2" customFormat="1" ht="16.899999999999999" customHeight="1">
      <c r="A218" s="36"/>
      <c r="B218" s="41"/>
      <c r="C218" s="272" t="s">
        <v>950</v>
      </c>
      <c r="D218" s="272" t="s">
        <v>951</v>
      </c>
      <c r="E218" s="19" t="s">
        <v>175</v>
      </c>
      <c r="F218" s="273">
        <v>62.4</v>
      </c>
      <c r="G218" s="36"/>
      <c r="H218" s="41"/>
    </row>
    <row r="219" spans="1:8" s="2" customFormat="1" ht="16.899999999999999" customHeight="1">
      <c r="A219" s="36"/>
      <c r="B219" s="41"/>
      <c r="C219" s="267" t="s">
        <v>722</v>
      </c>
      <c r="D219" s="268" t="s">
        <v>723</v>
      </c>
      <c r="E219" s="269" t="s">
        <v>467</v>
      </c>
      <c r="F219" s="270">
        <v>2</v>
      </c>
      <c r="G219" s="36"/>
      <c r="H219" s="41"/>
    </row>
    <row r="220" spans="1:8" s="2" customFormat="1" ht="16.899999999999999" customHeight="1">
      <c r="A220" s="36"/>
      <c r="B220" s="41"/>
      <c r="C220" s="272" t="s">
        <v>21</v>
      </c>
      <c r="D220" s="272" t="s">
        <v>738</v>
      </c>
      <c r="E220" s="19" t="s">
        <v>21</v>
      </c>
      <c r="F220" s="273">
        <v>0</v>
      </c>
      <c r="G220" s="36"/>
      <c r="H220" s="41"/>
    </row>
    <row r="221" spans="1:8" s="2" customFormat="1" ht="16.899999999999999" customHeight="1">
      <c r="A221" s="36"/>
      <c r="B221" s="41"/>
      <c r="C221" s="272" t="s">
        <v>21</v>
      </c>
      <c r="D221" s="272" t="s">
        <v>875</v>
      </c>
      <c r="E221" s="19" t="s">
        <v>21</v>
      </c>
      <c r="F221" s="273">
        <v>0</v>
      </c>
      <c r="G221" s="36"/>
      <c r="H221" s="41"/>
    </row>
    <row r="222" spans="1:8" s="2" customFormat="1" ht="16.899999999999999" customHeight="1">
      <c r="A222" s="36"/>
      <c r="B222" s="41"/>
      <c r="C222" s="272" t="s">
        <v>21</v>
      </c>
      <c r="D222" s="272" t="s">
        <v>878</v>
      </c>
      <c r="E222" s="19" t="s">
        <v>21</v>
      </c>
      <c r="F222" s="273">
        <v>0</v>
      </c>
      <c r="G222" s="36"/>
      <c r="H222" s="41"/>
    </row>
    <row r="223" spans="1:8" s="2" customFormat="1" ht="16.899999999999999" customHeight="1">
      <c r="A223" s="36"/>
      <c r="B223" s="41"/>
      <c r="C223" s="272" t="s">
        <v>21</v>
      </c>
      <c r="D223" s="272" t="s">
        <v>877</v>
      </c>
      <c r="E223" s="19" t="s">
        <v>21</v>
      </c>
      <c r="F223" s="273">
        <v>0</v>
      </c>
      <c r="G223" s="36"/>
      <c r="H223" s="41"/>
    </row>
    <row r="224" spans="1:8" s="2" customFormat="1" ht="16.899999999999999" customHeight="1">
      <c r="A224" s="36"/>
      <c r="B224" s="41"/>
      <c r="C224" s="272" t="s">
        <v>21</v>
      </c>
      <c r="D224" s="272" t="s">
        <v>899</v>
      </c>
      <c r="E224" s="19" t="s">
        <v>21</v>
      </c>
      <c r="F224" s="273">
        <v>1</v>
      </c>
      <c r="G224" s="36"/>
      <c r="H224" s="41"/>
    </row>
    <row r="225" spans="1:8" s="2" customFormat="1" ht="16.899999999999999" customHeight="1">
      <c r="A225" s="36"/>
      <c r="B225" s="41"/>
      <c r="C225" s="272" t="s">
        <v>21</v>
      </c>
      <c r="D225" s="272" t="s">
        <v>879</v>
      </c>
      <c r="E225" s="19" t="s">
        <v>21</v>
      </c>
      <c r="F225" s="273">
        <v>0</v>
      </c>
      <c r="G225" s="36"/>
      <c r="H225" s="41"/>
    </row>
    <row r="226" spans="1:8" s="2" customFormat="1" ht="16.899999999999999" customHeight="1">
      <c r="A226" s="36"/>
      <c r="B226" s="41"/>
      <c r="C226" s="272" t="s">
        <v>21</v>
      </c>
      <c r="D226" s="272" t="s">
        <v>899</v>
      </c>
      <c r="E226" s="19" t="s">
        <v>21</v>
      </c>
      <c r="F226" s="273">
        <v>1</v>
      </c>
      <c r="G226" s="36"/>
      <c r="H226" s="41"/>
    </row>
    <row r="227" spans="1:8" s="2" customFormat="1" ht="16.899999999999999" customHeight="1">
      <c r="A227" s="36"/>
      <c r="B227" s="41"/>
      <c r="C227" s="272" t="s">
        <v>722</v>
      </c>
      <c r="D227" s="272" t="s">
        <v>146</v>
      </c>
      <c r="E227" s="19" t="s">
        <v>21</v>
      </c>
      <c r="F227" s="273">
        <v>2</v>
      </c>
      <c r="G227" s="36"/>
      <c r="H227" s="41"/>
    </row>
    <row r="228" spans="1:8" s="2" customFormat="1" ht="16.899999999999999" customHeight="1">
      <c r="A228" s="36"/>
      <c r="B228" s="41"/>
      <c r="C228" s="271" t="s">
        <v>1027</v>
      </c>
      <c r="D228" s="36"/>
      <c r="E228" s="36"/>
      <c r="F228" s="36"/>
      <c r="G228" s="36"/>
      <c r="H228" s="41"/>
    </row>
    <row r="229" spans="1:8" s="2" customFormat="1" ht="16.899999999999999" customHeight="1">
      <c r="A229" s="36"/>
      <c r="B229" s="41"/>
      <c r="C229" s="272" t="s">
        <v>896</v>
      </c>
      <c r="D229" s="272" t="s">
        <v>897</v>
      </c>
      <c r="E229" s="19" t="s">
        <v>467</v>
      </c>
      <c r="F229" s="273">
        <v>2</v>
      </c>
      <c r="G229" s="36"/>
      <c r="H229" s="41"/>
    </row>
    <row r="230" spans="1:8" s="2" customFormat="1" ht="22.5">
      <c r="A230" s="36"/>
      <c r="B230" s="41"/>
      <c r="C230" s="272" t="s">
        <v>862</v>
      </c>
      <c r="D230" s="272" t="s">
        <v>863</v>
      </c>
      <c r="E230" s="19" t="s">
        <v>467</v>
      </c>
      <c r="F230" s="273">
        <v>16</v>
      </c>
      <c r="G230" s="36"/>
      <c r="H230" s="41"/>
    </row>
    <row r="231" spans="1:8" s="2" customFormat="1" ht="22.5">
      <c r="A231" s="36"/>
      <c r="B231" s="41"/>
      <c r="C231" s="272" t="s">
        <v>888</v>
      </c>
      <c r="D231" s="272" t="s">
        <v>889</v>
      </c>
      <c r="E231" s="19" t="s">
        <v>467</v>
      </c>
      <c r="F231" s="273">
        <v>13</v>
      </c>
      <c r="G231" s="36"/>
      <c r="H231" s="41"/>
    </row>
    <row r="232" spans="1:8" s="2" customFormat="1" ht="16.899999999999999" customHeight="1">
      <c r="A232" s="36"/>
      <c r="B232" s="41"/>
      <c r="C232" s="272" t="s">
        <v>917</v>
      </c>
      <c r="D232" s="272" t="s">
        <v>918</v>
      </c>
      <c r="E232" s="19" t="s">
        <v>467</v>
      </c>
      <c r="F232" s="273">
        <v>13</v>
      </c>
      <c r="G232" s="36"/>
      <c r="H232" s="41"/>
    </row>
    <row r="233" spans="1:8" s="2" customFormat="1" ht="16.899999999999999" customHeight="1">
      <c r="A233" s="36"/>
      <c r="B233" s="41"/>
      <c r="C233" s="272" t="s">
        <v>927</v>
      </c>
      <c r="D233" s="272" t="s">
        <v>928</v>
      </c>
      <c r="E233" s="19" t="s">
        <v>175</v>
      </c>
      <c r="F233" s="273">
        <v>8</v>
      </c>
      <c r="G233" s="36"/>
      <c r="H233" s="41"/>
    </row>
    <row r="234" spans="1:8" s="2" customFormat="1" ht="16.899999999999999" customHeight="1">
      <c r="A234" s="36"/>
      <c r="B234" s="41"/>
      <c r="C234" s="272" t="s">
        <v>938</v>
      </c>
      <c r="D234" s="272" t="s">
        <v>939</v>
      </c>
      <c r="E234" s="19" t="s">
        <v>467</v>
      </c>
      <c r="F234" s="273">
        <v>24</v>
      </c>
      <c r="G234" s="36"/>
      <c r="H234" s="41"/>
    </row>
    <row r="235" spans="1:8" s="2" customFormat="1" ht="16.899999999999999" customHeight="1">
      <c r="A235" s="36"/>
      <c r="B235" s="41"/>
      <c r="C235" s="272" t="s">
        <v>944</v>
      </c>
      <c r="D235" s="272" t="s">
        <v>945</v>
      </c>
      <c r="E235" s="19" t="s">
        <v>337</v>
      </c>
      <c r="F235" s="273">
        <v>41.6</v>
      </c>
      <c r="G235" s="36"/>
      <c r="H235" s="41"/>
    </row>
    <row r="236" spans="1:8" s="2" customFormat="1" ht="16.899999999999999" customHeight="1">
      <c r="A236" s="36"/>
      <c r="B236" s="41"/>
      <c r="C236" s="272" t="s">
        <v>955</v>
      </c>
      <c r="D236" s="272" t="s">
        <v>956</v>
      </c>
      <c r="E236" s="19" t="s">
        <v>175</v>
      </c>
      <c r="F236" s="273">
        <v>48</v>
      </c>
      <c r="G236" s="36"/>
      <c r="H236" s="41"/>
    </row>
    <row r="237" spans="1:8" s="2" customFormat="1" ht="16.899999999999999" customHeight="1">
      <c r="A237" s="36"/>
      <c r="B237" s="41"/>
      <c r="C237" s="272" t="s">
        <v>950</v>
      </c>
      <c r="D237" s="272" t="s">
        <v>951</v>
      </c>
      <c r="E237" s="19" t="s">
        <v>175</v>
      </c>
      <c r="F237" s="273">
        <v>62.4</v>
      </c>
      <c r="G237" s="36"/>
      <c r="H237" s="41"/>
    </row>
    <row r="238" spans="1:8" s="2" customFormat="1" ht="16.899999999999999" customHeight="1">
      <c r="A238" s="36"/>
      <c r="B238" s="41"/>
      <c r="C238" s="267" t="s">
        <v>724</v>
      </c>
      <c r="D238" s="268" t="s">
        <v>725</v>
      </c>
      <c r="E238" s="269" t="s">
        <v>467</v>
      </c>
      <c r="F238" s="270">
        <v>1</v>
      </c>
      <c r="G238" s="36"/>
      <c r="H238" s="41"/>
    </row>
    <row r="239" spans="1:8" s="2" customFormat="1" ht="16.899999999999999" customHeight="1">
      <c r="A239" s="36"/>
      <c r="B239" s="41"/>
      <c r="C239" s="272" t="s">
        <v>21</v>
      </c>
      <c r="D239" s="272" t="s">
        <v>738</v>
      </c>
      <c r="E239" s="19" t="s">
        <v>21</v>
      </c>
      <c r="F239" s="273">
        <v>0</v>
      </c>
      <c r="G239" s="36"/>
      <c r="H239" s="41"/>
    </row>
    <row r="240" spans="1:8" s="2" customFormat="1" ht="16.899999999999999" customHeight="1">
      <c r="A240" s="36"/>
      <c r="B240" s="41"/>
      <c r="C240" s="272" t="s">
        <v>21</v>
      </c>
      <c r="D240" s="272" t="s">
        <v>875</v>
      </c>
      <c r="E240" s="19" t="s">
        <v>21</v>
      </c>
      <c r="F240" s="273">
        <v>0</v>
      </c>
      <c r="G240" s="36"/>
      <c r="H240" s="41"/>
    </row>
    <row r="241" spans="1:8" s="2" customFormat="1" ht="16.899999999999999" customHeight="1">
      <c r="A241" s="36"/>
      <c r="B241" s="41"/>
      <c r="C241" s="272" t="s">
        <v>21</v>
      </c>
      <c r="D241" s="272" t="s">
        <v>878</v>
      </c>
      <c r="E241" s="19" t="s">
        <v>21</v>
      </c>
      <c r="F241" s="273">
        <v>0</v>
      </c>
      <c r="G241" s="36"/>
      <c r="H241" s="41"/>
    </row>
    <row r="242" spans="1:8" s="2" customFormat="1" ht="16.899999999999999" customHeight="1">
      <c r="A242" s="36"/>
      <c r="B242" s="41"/>
      <c r="C242" s="272" t="s">
        <v>21</v>
      </c>
      <c r="D242" s="272" t="s">
        <v>877</v>
      </c>
      <c r="E242" s="19" t="s">
        <v>21</v>
      </c>
      <c r="F242" s="273">
        <v>0</v>
      </c>
      <c r="G242" s="36"/>
      <c r="H242" s="41"/>
    </row>
    <row r="243" spans="1:8" s="2" customFormat="1" ht="16.899999999999999" customHeight="1">
      <c r="A243" s="36"/>
      <c r="B243" s="41"/>
      <c r="C243" s="272" t="s">
        <v>21</v>
      </c>
      <c r="D243" s="272" t="s">
        <v>878</v>
      </c>
      <c r="E243" s="19" t="s">
        <v>21</v>
      </c>
      <c r="F243" s="273">
        <v>0</v>
      </c>
      <c r="G243" s="36"/>
      <c r="H243" s="41"/>
    </row>
    <row r="244" spans="1:8" s="2" customFormat="1" ht="16.899999999999999" customHeight="1">
      <c r="A244" s="36"/>
      <c r="B244" s="41"/>
      <c r="C244" s="272" t="s">
        <v>21</v>
      </c>
      <c r="D244" s="272" t="s">
        <v>879</v>
      </c>
      <c r="E244" s="19" t="s">
        <v>21</v>
      </c>
      <c r="F244" s="273">
        <v>0</v>
      </c>
      <c r="G244" s="36"/>
      <c r="H244" s="41"/>
    </row>
    <row r="245" spans="1:8" s="2" customFormat="1" ht="16.899999999999999" customHeight="1">
      <c r="A245" s="36"/>
      <c r="B245" s="41"/>
      <c r="C245" s="272" t="s">
        <v>21</v>
      </c>
      <c r="D245" s="272" t="s">
        <v>899</v>
      </c>
      <c r="E245" s="19" t="s">
        <v>21</v>
      </c>
      <c r="F245" s="273">
        <v>1</v>
      </c>
      <c r="G245" s="36"/>
      <c r="H245" s="41"/>
    </row>
    <row r="246" spans="1:8" s="2" customFormat="1" ht="16.899999999999999" customHeight="1">
      <c r="A246" s="36"/>
      <c r="B246" s="41"/>
      <c r="C246" s="272" t="s">
        <v>724</v>
      </c>
      <c r="D246" s="272" t="s">
        <v>146</v>
      </c>
      <c r="E246" s="19" t="s">
        <v>21</v>
      </c>
      <c r="F246" s="273">
        <v>1</v>
      </c>
      <c r="G246" s="36"/>
      <c r="H246" s="41"/>
    </row>
    <row r="247" spans="1:8" s="2" customFormat="1" ht="16.899999999999999" customHeight="1">
      <c r="A247" s="36"/>
      <c r="B247" s="41"/>
      <c r="C247" s="271" t="s">
        <v>1027</v>
      </c>
      <c r="D247" s="36"/>
      <c r="E247" s="36"/>
      <c r="F247" s="36"/>
      <c r="G247" s="36"/>
      <c r="H247" s="41"/>
    </row>
    <row r="248" spans="1:8" s="2" customFormat="1" ht="16.899999999999999" customHeight="1">
      <c r="A248" s="36"/>
      <c r="B248" s="41"/>
      <c r="C248" s="272" t="s">
        <v>900</v>
      </c>
      <c r="D248" s="272" t="s">
        <v>901</v>
      </c>
      <c r="E248" s="19" t="s">
        <v>467</v>
      </c>
      <c r="F248" s="273">
        <v>1</v>
      </c>
      <c r="G248" s="36"/>
      <c r="H248" s="41"/>
    </row>
    <row r="249" spans="1:8" s="2" customFormat="1" ht="22.5">
      <c r="A249" s="36"/>
      <c r="B249" s="41"/>
      <c r="C249" s="272" t="s">
        <v>862</v>
      </c>
      <c r="D249" s="272" t="s">
        <v>863</v>
      </c>
      <c r="E249" s="19" t="s">
        <v>467</v>
      </c>
      <c r="F249" s="273">
        <v>16</v>
      </c>
      <c r="G249" s="36"/>
      <c r="H249" s="41"/>
    </row>
    <row r="250" spans="1:8" s="2" customFormat="1" ht="22.5">
      <c r="A250" s="36"/>
      <c r="B250" s="41"/>
      <c r="C250" s="272" t="s">
        <v>888</v>
      </c>
      <c r="D250" s="272" t="s">
        <v>889</v>
      </c>
      <c r="E250" s="19" t="s">
        <v>467</v>
      </c>
      <c r="F250" s="273">
        <v>13</v>
      </c>
      <c r="G250" s="36"/>
      <c r="H250" s="41"/>
    </row>
    <row r="251" spans="1:8" s="2" customFormat="1" ht="16.899999999999999" customHeight="1">
      <c r="A251" s="36"/>
      <c r="B251" s="41"/>
      <c r="C251" s="272" t="s">
        <v>917</v>
      </c>
      <c r="D251" s="272" t="s">
        <v>918</v>
      </c>
      <c r="E251" s="19" t="s">
        <v>467</v>
      </c>
      <c r="F251" s="273">
        <v>13</v>
      </c>
      <c r="G251" s="36"/>
      <c r="H251" s="41"/>
    </row>
    <row r="252" spans="1:8" s="2" customFormat="1" ht="16.899999999999999" customHeight="1">
      <c r="A252" s="36"/>
      <c r="B252" s="41"/>
      <c r="C252" s="272" t="s">
        <v>927</v>
      </c>
      <c r="D252" s="272" t="s">
        <v>928</v>
      </c>
      <c r="E252" s="19" t="s">
        <v>175</v>
      </c>
      <c r="F252" s="273">
        <v>8</v>
      </c>
      <c r="G252" s="36"/>
      <c r="H252" s="41"/>
    </row>
    <row r="253" spans="1:8" s="2" customFormat="1" ht="16.899999999999999" customHeight="1">
      <c r="A253" s="36"/>
      <c r="B253" s="41"/>
      <c r="C253" s="272" t="s">
        <v>938</v>
      </c>
      <c r="D253" s="272" t="s">
        <v>939</v>
      </c>
      <c r="E253" s="19" t="s">
        <v>467</v>
      </c>
      <c r="F253" s="273">
        <v>24</v>
      </c>
      <c r="G253" s="36"/>
      <c r="H253" s="41"/>
    </row>
    <row r="254" spans="1:8" s="2" customFormat="1" ht="16.899999999999999" customHeight="1">
      <c r="A254" s="36"/>
      <c r="B254" s="41"/>
      <c r="C254" s="272" t="s">
        <v>944</v>
      </c>
      <c r="D254" s="272" t="s">
        <v>945</v>
      </c>
      <c r="E254" s="19" t="s">
        <v>337</v>
      </c>
      <c r="F254" s="273">
        <v>41.6</v>
      </c>
      <c r="G254" s="36"/>
      <c r="H254" s="41"/>
    </row>
    <row r="255" spans="1:8" s="2" customFormat="1" ht="16.899999999999999" customHeight="1">
      <c r="A255" s="36"/>
      <c r="B255" s="41"/>
      <c r="C255" s="272" t="s">
        <v>955</v>
      </c>
      <c r="D255" s="272" t="s">
        <v>956</v>
      </c>
      <c r="E255" s="19" t="s">
        <v>175</v>
      </c>
      <c r="F255" s="273">
        <v>48</v>
      </c>
      <c r="G255" s="36"/>
      <c r="H255" s="41"/>
    </row>
    <row r="256" spans="1:8" s="2" customFormat="1" ht="16.899999999999999" customHeight="1">
      <c r="A256" s="36"/>
      <c r="B256" s="41"/>
      <c r="C256" s="272" t="s">
        <v>950</v>
      </c>
      <c r="D256" s="272" t="s">
        <v>951</v>
      </c>
      <c r="E256" s="19" t="s">
        <v>175</v>
      </c>
      <c r="F256" s="273">
        <v>62.4</v>
      </c>
      <c r="G256" s="36"/>
      <c r="H256" s="41"/>
    </row>
    <row r="257" spans="1:8" s="2" customFormat="1" ht="16.899999999999999" customHeight="1">
      <c r="A257" s="36"/>
      <c r="B257" s="41"/>
      <c r="C257" s="267" t="s">
        <v>726</v>
      </c>
      <c r="D257" s="268" t="s">
        <v>727</v>
      </c>
      <c r="E257" s="269" t="s">
        <v>467</v>
      </c>
      <c r="F257" s="270">
        <v>8</v>
      </c>
      <c r="G257" s="36"/>
      <c r="H257" s="41"/>
    </row>
    <row r="258" spans="1:8" s="2" customFormat="1" ht="16.899999999999999" customHeight="1">
      <c r="A258" s="36"/>
      <c r="B258" s="41"/>
      <c r="C258" s="272" t="s">
        <v>21</v>
      </c>
      <c r="D258" s="272" t="s">
        <v>738</v>
      </c>
      <c r="E258" s="19" t="s">
        <v>21</v>
      </c>
      <c r="F258" s="273">
        <v>0</v>
      </c>
      <c r="G258" s="36"/>
      <c r="H258" s="41"/>
    </row>
    <row r="259" spans="1:8" s="2" customFormat="1" ht="16.899999999999999" customHeight="1">
      <c r="A259" s="36"/>
      <c r="B259" s="41"/>
      <c r="C259" s="272" t="s">
        <v>21</v>
      </c>
      <c r="D259" s="272" t="s">
        <v>875</v>
      </c>
      <c r="E259" s="19" t="s">
        <v>21</v>
      </c>
      <c r="F259" s="273">
        <v>0</v>
      </c>
      <c r="G259" s="36"/>
      <c r="H259" s="41"/>
    </row>
    <row r="260" spans="1:8" s="2" customFormat="1" ht="16.899999999999999" customHeight="1">
      <c r="A260" s="36"/>
      <c r="B260" s="41"/>
      <c r="C260" s="272" t="s">
        <v>21</v>
      </c>
      <c r="D260" s="272" t="s">
        <v>878</v>
      </c>
      <c r="E260" s="19" t="s">
        <v>21</v>
      </c>
      <c r="F260" s="273">
        <v>0</v>
      </c>
      <c r="G260" s="36"/>
      <c r="H260" s="41"/>
    </row>
    <row r="261" spans="1:8" s="2" customFormat="1" ht="16.899999999999999" customHeight="1">
      <c r="A261" s="36"/>
      <c r="B261" s="41"/>
      <c r="C261" s="272" t="s">
        <v>21</v>
      </c>
      <c r="D261" s="272" t="s">
        <v>877</v>
      </c>
      <c r="E261" s="19" t="s">
        <v>21</v>
      </c>
      <c r="F261" s="273">
        <v>0</v>
      </c>
      <c r="G261" s="36"/>
      <c r="H261" s="41"/>
    </row>
    <row r="262" spans="1:8" s="2" customFormat="1" ht="16.899999999999999" customHeight="1">
      <c r="A262" s="36"/>
      <c r="B262" s="41"/>
      <c r="C262" s="272" t="s">
        <v>21</v>
      </c>
      <c r="D262" s="272" t="s">
        <v>895</v>
      </c>
      <c r="E262" s="19" t="s">
        <v>21</v>
      </c>
      <c r="F262" s="273">
        <v>5</v>
      </c>
      <c r="G262" s="36"/>
      <c r="H262" s="41"/>
    </row>
    <row r="263" spans="1:8" s="2" customFormat="1" ht="16.899999999999999" customHeight="1">
      <c r="A263" s="36"/>
      <c r="B263" s="41"/>
      <c r="C263" s="272" t="s">
        <v>21</v>
      </c>
      <c r="D263" s="272" t="s">
        <v>879</v>
      </c>
      <c r="E263" s="19" t="s">
        <v>21</v>
      </c>
      <c r="F263" s="273">
        <v>0</v>
      </c>
      <c r="G263" s="36"/>
      <c r="H263" s="41"/>
    </row>
    <row r="264" spans="1:8" s="2" customFormat="1" ht="16.899999999999999" customHeight="1">
      <c r="A264" s="36"/>
      <c r="B264" s="41"/>
      <c r="C264" s="272" t="s">
        <v>21</v>
      </c>
      <c r="D264" s="272" t="s">
        <v>887</v>
      </c>
      <c r="E264" s="19" t="s">
        <v>21</v>
      </c>
      <c r="F264" s="273">
        <v>3</v>
      </c>
      <c r="G264" s="36"/>
      <c r="H264" s="41"/>
    </row>
    <row r="265" spans="1:8" s="2" customFormat="1" ht="16.899999999999999" customHeight="1">
      <c r="A265" s="36"/>
      <c r="B265" s="41"/>
      <c r="C265" s="272" t="s">
        <v>726</v>
      </c>
      <c r="D265" s="272" t="s">
        <v>146</v>
      </c>
      <c r="E265" s="19" t="s">
        <v>21</v>
      </c>
      <c r="F265" s="273">
        <v>8</v>
      </c>
      <c r="G265" s="36"/>
      <c r="H265" s="41"/>
    </row>
    <row r="266" spans="1:8" s="2" customFormat="1" ht="16.899999999999999" customHeight="1">
      <c r="A266" s="36"/>
      <c r="B266" s="41"/>
      <c r="C266" s="271" t="s">
        <v>1027</v>
      </c>
      <c r="D266" s="36"/>
      <c r="E266" s="36"/>
      <c r="F266" s="36"/>
      <c r="G266" s="36"/>
      <c r="H266" s="41"/>
    </row>
    <row r="267" spans="1:8" s="2" customFormat="1" ht="16.899999999999999" customHeight="1">
      <c r="A267" s="36"/>
      <c r="B267" s="41"/>
      <c r="C267" s="272" t="s">
        <v>892</v>
      </c>
      <c r="D267" s="272" t="s">
        <v>893</v>
      </c>
      <c r="E267" s="19" t="s">
        <v>467</v>
      </c>
      <c r="F267" s="273">
        <v>8</v>
      </c>
      <c r="G267" s="36"/>
      <c r="H267" s="41"/>
    </row>
    <row r="268" spans="1:8" s="2" customFormat="1" ht="22.5">
      <c r="A268" s="36"/>
      <c r="B268" s="41"/>
      <c r="C268" s="272" t="s">
        <v>862</v>
      </c>
      <c r="D268" s="272" t="s">
        <v>863</v>
      </c>
      <c r="E268" s="19" t="s">
        <v>467</v>
      </c>
      <c r="F268" s="273">
        <v>16</v>
      </c>
      <c r="G268" s="36"/>
      <c r="H268" s="41"/>
    </row>
    <row r="269" spans="1:8" s="2" customFormat="1" ht="22.5">
      <c r="A269" s="36"/>
      <c r="B269" s="41"/>
      <c r="C269" s="272" t="s">
        <v>888</v>
      </c>
      <c r="D269" s="272" t="s">
        <v>889</v>
      </c>
      <c r="E269" s="19" t="s">
        <v>467</v>
      </c>
      <c r="F269" s="273">
        <v>13</v>
      </c>
      <c r="G269" s="36"/>
      <c r="H269" s="41"/>
    </row>
    <row r="270" spans="1:8" s="2" customFormat="1" ht="16.899999999999999" customHeight="1">
      <c r="A270" s="36"/>
      <c r="B270" s="41"/>
      <c r="C270" s="272" t="s">
        <v>917</v>
      </c>
      <c r="D270" s="272" t="s">
        <v>918</v>
      </c>
      <c r="E270" s="19" t="s">
        <v>467</v>
      </c>
      <c r="F270" s="273">
        <v>13</v>
      </c>
      <c r="G270" s="36"/>
      <c r="H270" s="41"/>
    </row>
    <row r="271" spans="1:8" s="2" customFormat="1" ht="16.899999999999999" customHeight="1">
      <c r="A271" s="36"/>
      <c r="B271" s="41"/>
      <c r="C271" s="272" t="s">
        <v>927</v>
      </c>
      <c r="D271" s="272" t="s">
        <v>928</v>
      </c>
      <c r="E271" s="19" t="s">
        <v>175</v>
      </c>
      <c r="F271" s="273">
        <v>8</v>
      </c>
      <c r="G271" s="36"/>
      <c r="H271" s="41"/>
    </row>
    <row r="272" spans="1:8" s="2" customFormat="1" ht="16.899999999999999" customHeight="1">
      <c r="A272" s="36"/>
      <c r="B272" s="41"/>
      <c r="C272" s="272" t="s">
        <v>938</v>
      </c>
      <c r="D272" s="272" t="s">
        <v>939</v>
      </c>
      <c r="E272" s="19" t="s">
        <v>467</v>
      </c>
      <c r="F272" s="273">
        <v>24</v>
      </c>
      <c r="G272" s="36"/>
      <c r="H272" s="41"/>
    </row>
    <row r="273" spans="1:8" s="2" customFormat="1" ht="16.899999999999999" customHeight="1">
      <c r="A273" s="36"/>
      <c r="B273" s="41"/>
      <c r="C273" s="272" t="s">
        <v>944</v>
      </c>
      <c r="D273" s="272" t="s">
        <v>945</v>
      </c>
      <c r="E273" s="19" t="s">
        <v>337</v>
      </c>
      <c r="F273" s="273">
        <v>41.6</v>
      </c>
      <c r="G273" s="36"/>
      <c r="H273" s="41"/>
    </row>
    <row r="274" spans="1:8" s="2" customFormat="1" ht="16.899999999999999" customHeight="1">
      <c r="A274" s="36"/>
      <c r="B274" s="41"/>
      <c r="C274" s="272" t="s">
        <v>955</v>
      </c>
      <c r="D274" s="272" t="s">
        <v>956</v>
      </c>
      <c r="E274" s="19" t="s">
        <v>175</v>
      </c>
      <c r="F274" s="273">
        <v>48</v>
      </c>
      <c r="G274" s="36"/>
      <c r="H274" s="41"/>
    </row>
    <row r="275" spans="1:8" s="2" customFormat="1" ht="16.899999999999999" customHeight="1">
      <c r="A275" s="36"/>
      <c r="B275" s="41"/>
      <c r="C275" s="272" t="s">
        <v>950</v>
      </c>
      <c r="D275" s="272" t="s">
        <v>951</v>
      </c>
      <c r="E275" s="19" t="s">
        <v>175</v>
      </c>
      <c r="F275" s="273">
        <v>62.4</v>
      </c>
      <c r="G275" s="36"/>
      <c r="H275" s="41"/>
    </row>
    <row r="276" spans="1:8" s="2" customFormat="1" ht="16.899999999999999" customHeight="1">
      <c r="A276" s="36"/>
      <c r="B276" s="41"/>
      <c r="C276" s="267" t="s">
        <v>728</v>
      </c>
      <c r="D276" s="268" t="s">
        <v>729</v>
      </c>
      <c r="E276" s="269" t="s">
        <v>467</v>
      </c>
      <c r="F276" s="270">
        <v>8</v>
      </c>
      <c r="G276" s="36"/>
      <c r="H276" s="41"/>
    </row>
    <row r="277" spans="1:8" s="2" customFormat="1" ht="16.899999999999999" customHeight="1">
      <c r="A277" s="36"/>
      <c r="B277" s="41"/>
      <c r="C277" s="272" t="s">
        <v>21</v>
      </c>
      <c r="D277" s="272" t="s">
        <v>738</v>
      </c>
      <c r="E277" s="19" t="s">
        <v>21</v>
      </c>
      <c r="F277" s="273">
        <v>0</v>
      </c>
      <c r="G277" s="36"/>
      <c r="H277" s="41"/>
    </row>
    <row r="278" spans="1:8" s="2" customFormat="1" ht="16.899999999999999" customHeight="1">
      <c r="A278" s="36"/>
      <c r="B278" s="41"/>
      <c r="C278" s="272" t="s">
        <v>21</v>
      </c>
      <c r="D278" s="272" t="s">
        <v>875</v>
      </c>
      <c r="E278" s="19" t="s">
        <v>21</v>
      </c>
      <c r="F278" s="273">
        <v>0</v>
      </c>
      <c r="G278" s="36"/>
      <c r="H278" s="41"/>
    </row>
    <row r="279" spans="1:8" s="2" customFormat="1" ht="16.899999999999999" customHeight="1">
      <c r="A279" s="36"/>
      <c r="B279" s="41"/>
      <c r="C279" s="272" t="s">
        <v>21</v>
      </c>
      <c r="D279" s="272" t="s">
        <v>876</v>
      </c>
      <c r="E279" s="19" t="s">
        <v>21</v>
      </c>
      <c r="F279" s="273">
        <v>8</v>
      </c>
      <c r="G279" s="36"/>
      <c r="H279" s="41"/>
    </row>
    <row r="280" spans="1:8" s="2" customFormat="1" ht="16.899999999999999" customHeight="1">
      <c r="A280" s="36"/>
      <c r="B280" s="41"/>
      <c r="C280" s="272" t="s">
        <v>21</v>
      </c>
      <c r="D280" s="272" t="s">
        <v>877</v>
      </c>
      <c r="E280" s="19" t="s">
        <v>21</v>
      </c>
      <c r="F280" s="273">
        <v>0</v>
      </c>
      <c r="G280" s="36"/>
      <c r="H280" s="41"/>
    </row>
    <row r="281" spans="1:8" s="2" customFormat="1" ht="16.899999999999999" customHeight="1">
      <c r="A281" s="36"/>
      <c r="B281" s="41"/>
      <c r="C281" s="272" t="s">
        <v>21</v>
      </c>
      <c r="D281" s="272" t="s">
        <v>878</v>
      </c>
      <c r="E281" s="19" t="s">
        <v>21</v>
      </c>
      <c r="F281" s="273">
        <v>0</v>
      </c>
      <c r="G281" s="36"/>
      <c r="H281" s="41"/>
    </row>
    <row r="282" spans="1:8" s="2" customFormat="1" ht="16.899999999999999" customHeight="1">
      <c r="A282" s="36"/>
      <c r="B282" s="41"/>
      <c r="C282" s="272" t="s">
        <v>21</v>
      </c>
      <c r="D282" s="272" t="s">
        <v>879</v>
      </c>
      <c r="E282" s="19" t="s">
        <v>21</v>
      </c>
      <c r="F282" s="273">
        <v>0</v>
      </c>
      <c r="G282" s="36"/>
      <c r="H282" s="41"/>
    </row>
    <row r="283" spans="1:8" s="2" customFormat="1" ht="16.899999999999999" customHeight="1">
      <c r="A283" s="36"/>
      <c r="B283" s="41"/>
      <c r="C283" s="272" t="s">
        <v>21</v>
      </c>
      <c r="D283" s="272" t="s">
        <v>878</v>
      </c>
      <c r="E283" s="19" t="s">
        <v>21</v>
      </c>
      <c r="F283" s="273">
        <v>0</v>
      </c>
      <c r="G283" s="36"/>
      <c r="H283" s="41"/>
    </row>
    <row r="284" spans="1:8" s="2" customFormat="1" ht="16.899999999999999" customHeight="1">
      <c r="A284" s="36"/>
      <c r="B284" s="41"/>
      <c r="C284" s="272" t="s">
        <v>728</v>
      </c>
      <c r="D284" s="272" t="s">
        <v>146</v>
      </c>
      <c r="E284" s="19" t="s">
        <v>21</v>
      </c>
      <c r="F284" s="273">
        <v>8</v>
      </c>
      <c r="G284" s="36"/>
      <c r="H284" s="41"/>
    </row>
    <row r="285" spans="1:8" s="2" customFormat="1" ht="16.899999999999999" customHeight="1">
      <c r="A285" s="36"/>
      <c r="B285" s="41"/>
      <c r="C285" s="271" t="s">
        <v>1027</v>
      </c>
      <c r="D285" s="36"/>
      <c r="E285" s="36"/>
      <c r="F285" s="36"/>
      <c r="G285" s="36"/>
      <c r="H285" s="41"/>
    </row>
    <row r="286" spans="1:8" s="2" customFormat="1" ht="16.899999999999999" customHeight="1">
      <c r="A286" s="36"/>
      <c r="B286" s="41"/>
      <c r="C286" s="272" t="s">
        <v>872</v>
      </c>
      <c r="D286" s="272" t="s">
        <v>873</v>
      </c>
      <c r="E286" s="19" t="s">
        <v>467</v>
      </c>
      <c r="F286" s="273">
        <v>8</v>
      </c>
      <c r="G286" s="36"/>
      <c r="H286" s="41"/>
    </row>
    <row r="287" spans="1:8" s="2" customFormat="1" ht="22.5">
      <c r="A287" s="36"/>
      <c r="B287" s="41"/>
      <c r="C287" s="272" t="s">
        <v>854</v>
      </c>
      <c r="D287" s="272" t="s">
        <v>855</v>
      </c>
      <c r="E287" s="19" t="s">
        <v>467</v>
      </c>
      <c r="F287" s="273">
        <v>8</v>
      </c>
      <c r="G287" s="36"/>
      <c r="H287" s="41"/>
    </row>
    <row r="288" spans="1:8" s="2" customFormat="1" ht="22.5">
      <c r="A288" s="36"/>
      <c r="B288" s="41"/>
      <c r="C288" s="272" t="s">
        <v>868</v>
      </c>
      <c r="D288" s="272" t="s">
        <v>869</v>
      </c>
      <c r="E288" s="19" t="s">
        <v>467</v>
      </c>
      <c r="F288" s="273">
        <v>8</v>
      </c>
      <c r="G288" s="36"/>
      <c r="H288" s="41"/>
    </row>
    <row r="289" spans="1:8" s="2" customFormat="1" ht="16.899999999999999" customHeight="1">
      <c r="A289" s="36"/>
      <c r="B289" s="41"/>
      <c r="C289" s="272" t="s">
        <v>938</v>
      </c>
      <c r="D289" s="272" t="s">
        <v>939</v>
      </c>
      <c r="E289" s="19" t="s">
        <v>467</v>
      </c>
      <c r="F289" s="273">
        <v>24</v>
      </c>
      <c r="G289" s="36"/>
      <c r="H289" s="41"/>
    </row>
    <row r="290" spans="1:8" s="2" customFormat="1" ht="16.899999999999999" customHeight="1">
      <c r="A290" s="36"/>
      <c r="B290" s="41"/>
      <c r="C290" s="272" t="s">
        <v>955</v>
      </c>
      <c r="D290" s="272" t="s">
        <v>956</v>
      </c>
      <c r="E290" s="19" t="s">
        <v>175</v>
      </c>
      <c r="F290" s="273">
        <v>48</v>
      </c>
      <c r="G290" s="36"/>
      <c r="H290" s="41"/>
    </row>
    <row r="291" spans="1:8" s="2" customFormat="1" ht="7.35" customHeight="1">
      <c r="A291" s="36"/>
      <c r="B291" s="129"/>
      <c r="C291" s="130"/>
      <c r="D291" s="130"/>
      <c r="E291" s="130"/>
      <c r="F291" s="130"/>
      <c r="G291" s="130"/>
      <c r="H291" s="41"/>
    </row>
    <row r="292" spans="1:8" s="2" customFormat="1" ht="11.25">
      <c r="A292" s="36"/>
      <c r="B292" s="36"/>
      <c r="C292" s="36"/>
      <c r="D292" s="36"/>
      <c r="E292" s="36"/>
      <c r="F292" s="36"/>
      <c r="G292" s="36"/>
      <c r="H292" s="36"/>
    </row>
  </sheetData>
  <sheetProtection algorithmName="SHA-512" hashValue="RprahhuoLHZrN2cbWbefufyiHxiPti+LBJTI3vDBLaPRkO4RbSvR9lNq4CDYCq9bvSUv17ExVI69+8tuhIirRg==" saltValue="H3vpjyaqBtJ7UJY57fBgTICR1T5Niq1aT5Kvj8qZPtZqzYVRc/B1XTvv4TV2U60qNTWSw4atCm+GcYXUfcxMV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1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74" customWidth="1"/>
    <col min="2" max="2" width="1.6640625" style="274" customWidth="1"/>
    <col min="3" max="4" width="5" style="274" customWidth="1"/>
    <col min="5" max="5" width="11.6640625" style="274" customWidth="1"/>
    <col min="6" max="6" width="9.1640625" style="274" customWidth="1"/>
    <col min="7" max="7" width="5" style="274" customWidth="1"/>
    <col min="8" max="8" width="77.83203125" style="274" customWidth="1"/>
    <col min="9" max="10" width="20" style="274" customWidth="1"/>
    <col min="11" max="11" width="1.6640625" style="274" customWidth="1"/>
  </cols>
  <sheetData>
    <row r="1" spans="2:11" s="1" customFormat="1" ht="37.5" customHeight="1"/>
    <row r="2" spans="2:11" s="1" customFormat="1" ht="7.5" customHeight="1">
      <c r="B2" s="275"/>
      <c r="C2" s="276"/>
      <c r="D2" s="276"/>
      <c r="E2" s="276"/>
      <c r="F2" s="276"/>
      <c r="G2" s="276"/>
      <c r="H2" s="276"/>
      <c r="I2" s="276"/>
      <c r="J2" s="276"/>
      <c r="K2" s="277"/>
    </row>
    <row r="3" spans="2:11" s="17" customFormat="1" ht="45" customHeight="1">
      <c r="B3" s="278"/>
      <c r="C3" s="407" t="s">
        <v>1031</v>
      </c>
      <c r="D3" s="407"/>
      <c r="E3" s="407"/>
      <c r="F3" s="407"/>
      <c r="G3" s="407"/>
      <c r="H3" s="407"/>
      <c r="I3" s="407"/>
      <c r="J3" s="407"/>
      <c r="K3" s="279"/>
    </row>
    <row r="4" spans="2:11" s="1" customFormat="1" ht="25.5" customHeight="1">
      <c r="B4" s="280"/>
      <c r="C4" s="412" t="s">
        <v>1032</v>
      </c>
      <c r="D4" s="412"/>
      <c r="E4" s="412"/>
      <c r="F4" s="412"/>
      <c r="G4" s="412"/>
      <c r="H4" s="412"/>
      <c r="I4" s="412"/>
      <c r="J4" s="412"/>
      <c r="K4" s="281"/>
    </row>
    <row r="5" spans="2:11" s="1" customFormat="1" ht="5.25" customHeight="1">
      <c r="B5" s="280"/>
      <c r="C5" s="282"/>
      <c r="D5" s="282"/>
      <c r="E5" s="282"/>
      <c r="F5" s="282"/>
      <c r="G5" s="282"/>
      <c r="H5" s="282"/>
      <c r="I5" s="282"/>
      <c r="J5" s="282"/>
      <c r="K5" s="281"/>
    </row>
    <row r="6" spans="2:11" s="1" customFormat="1" ht="15" customHeight="1">
      <c r="B6" s="280"/>
      <c r="C6" s="411" t="s">
        <v>1033</v>
      </c>
      <c r="D6" s="411"/>
      <c r="E6" s="411"/>
      <c r="F6" s="411"/>
      <c r="G6" s="411"/>
      <c r="H6" s="411"/>
      <c r="I6" s="411"/>
      <c r="J6" s="411"/>
      <c r="K6" s="281"/>
    </row>
    <row r="7" spans="2:11" s="1" customFormat="1" ht="15" customHeight="1">
      <c r="B7" s="284"/>
      <c r="C7" s="411" t="s">
        <v>1034</v>
      </c>
      <c r="D7" s="411"/>
      <c r="E7" s="411"/>
      <c r="F7" s="411"/>
      <c r="G7" s="411"/>
      <c r="H7" s="411"/>
      <c r="I7" s="411"/>
      <c r="J7" s="411"/>
      <c r="K7" s="281"/>
    </row>
    <row r="8" spans="2:11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pans="2:11" s="1" customFormat="1" ht="15" customHeight="1">
      <c r="B9" s="284"/>
      <c r="C9" s="411" t="s">
        <v>1035</v>
      </c>
      <c r="D9" s="411"/>
      <c r="E9" s="411"/>
      <c r="F9" s="411"/>
      <c r="G9" s="411"/>
      <c r="H9" s="411"/>
      <c r="I9" s="411"/>
      <c r="J9" s="411"/>
      <c r="K9" s="281"/>
    </row>
    <row r="10" spans="2:11" s="1" customFormat="1" ht="15" customHeight="1">
      <c r="B10" s="284"/>
      <c r="C10" s="283"/>
      <c r="D10" s="411" t="s">
        <v>1036</v>
      </c>
      <c r="E10" s="411"/>
      <c r="F10" s="411"/>
      <c r="G10" s="411"/>
      <c r="H10" s="411"/>
      <c r="I10" s="411"/>
      <c r="J10" s="411"/>
      <c r="K10" s="281"/>
    </row>
    <row r="11" spans="2:11" s="1" customFormat="1" ht="15" customHeight="1">
      <c r="B11" s="284"/>
      <c r="C11" s="285"/>
      <c r="D11" s="411" t="s">
        <v>1037</v>
      </c>
      <c r="E11" s="411"/>
      <c r="F11" s="411"/>
      <c r="G11" s="411"/>
      <c r="H11" s="411"/>
      <c r="I11" s="411"/>
      <c r="J11" s="411"/>
      <c r="K11" s="281"/>
    </row>
    <row r="12" spans="2:11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pans="2:11" s="1" customFormat="1" ht="15" customHeight="1">
      <c r="B13" s="284"/>
      <c r="C13" s="285"/>
      <c r="D13" s="286" t="s">
        <v>1038</v>
      </c>
      <c r="E13" s="283"/>
      <c r="F13" s="283"/>
      <c r="G13" s="283"/>
      <c r="H13" s="283"/>
      <c r="I13" s="283"/>
      <c r="J13" s="283"/>
      <c r="K13" s="281"/>
    </row>
    <row r="14" spans="2:11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pans="2:11" s="1" customFormat="1" ht="15" customHeight="1">
      <c r="B15" s="284"/>
      <c r="C15" s="285"/>
      <c r="D15" s="411" t="s">
        <v>1039</v>
      </c>
      <c r="E15" s="411"/>
      <c r="F15" s="411"/>
      <c r="G15" s="411"/>
      <c r="H15" s="411"/>
      <c r="I15" s="411"/>
      <c r="J15" s="411"/>
      <c r="K15" s="281"/>
    </row>
    <row r="16" spans="2:11" s="1" customFormat="1" ht="15" customHeight="1">
      <c r="B16" s="284"/>
      <c r="C16" s="285"/>
      <c r="D16" s="411" t="s">
        <v>1040</v>
      </c>
      <c r="E16" s="411"/>
      <c r="F16" s="411"/>
      <c r="G16" s="411"/>
      <c r="H16" s="411"/>
      <c r="I16" s="411"/>
      <c r="J16" s="411"/>
      <c r="K16" s="281"/>
    </row>
    <row r="17" spans="2:11" s="1" customFormat="1" ht="15" customHeight="1">
      <c r="B17" s="284"/>
      <c r="C17" s="285"/>
      <c r="D17" s="411" t="s">
        <v>1041</v>
      </c>
      <c r="E17" s="411"/>
      <c r="F17" s="411"/>
      <c r="G17" s="411"/>
      <c r="H17" s="411"/>
      <c r="I17" s="411"/>
      <c r="J17" s="411"/>
      <c r="K17" s="281"/>
    </row>
    <row r="18" spans="2:11" s="1" customFormat="1" ht="15" customHeight="1">
      <c r="B18" s="284"/>
      <c r="C18" s="285"/>
      <c r="D18" s="285"/>
      <c r="E18" s="287" t="s">
        <v>1042</v>
      </c>
      <c r="F18" s="411" t="s">
        <v>1043</v>
      </c>
      <c r="G18" s="411"/>
      <c r="H18" s="411"/>
      <c r="I18" s="411"/>
      <c r="J18" s="411"/>
      <c r="K18" s="281"/>
    </row>
    <row r="19" spans="2:11" s="1" customFormat="1" ht="15" customHeight="1">
      <c r="B19" s="284"/>
      <c r="C19" s="285"/>
      <c r="D19" s="285"/>
      <c r="E19" s="287" t="s">
        <v>81</v>
      </c>
      <c r="F19" s="411" t="s">
        <v>1044</v>
      </c>
      <c r="G19" s="411"/>
      <c r="H19" s="411"/>
      <c r="I19" s="411"/>
      <c r="J19" s="411"/>
      <c r="K19" s="281"/>
    </row>
    <row r="20" spans="2:11" s="1" customFormat="1" ht="15" customHeight="1">
      <c r="B20" s="284"/>
      <c r="C20" s="285"/>
      <c r="D20" s="285"/>
      <c r="E20" s="287" t="s">
        <v>1045</v>
      </c>
      <c r="F20" s="411" t="s">
        <v>1046</v>
      </c>
      <c r="G20" s="411"/>
      <c r="H20" s="411"/>
      <c r="I20" s="411"/>
      <c r="J20" s="411"/>
      <c r="K20" s="281"/>
    </row>
    <row r="21" spans="2:11" s="1" customFormat="1" ht="15" customHeight="1">
      <c r="B21" s="284"/>
      <c r="C21" s="285"/>
      <c r="D21" s="285"/>
      <c r="E21" s="287" t="s">
        <v>97</v>
      </c>
      <c r="F21" s="411" t="s">
        <v>1047</v>
      </c>
      <c r="G21" s="411"/>
      <c r="H21" s="411"/>
      <c r="I21" s="411"/>
      <c r="J21" s="411"/>
      <c r="K21" s="281"/>
    </row>
    <row r="22" spans="2:11" s="1" customFormat="1" ht="15" customHeight="1">
      <c r="B22" s="284"/>
      <c r="C22" s="285"/>
      <c r="D22" s="285"/>
      <c r="E22" s="287" t="s">
        <v>1048</v>
      </c>
      <c r="F22" s="411" t="s">
        <v>1049</v>
      </c>
      <c r="G22" s="411"/>
      <c r="H22" s="411"/>
      <c r="I22" s="411"/>
      <c r="J22" s="411"/>
      <c r="K22" s="281"/>
    </row>
    <row r="23" spans="2:11" s="1" customFormat="1" ht="15" customHeight="1">
      <c r="B23" s="284"/>
      <c r="C23" s="285"/>
      <c r="D23" s="285"/>
      <c r="E23" s="287" t="s">
        <v>1050</v>
      </c>
      <c r="F23" s="411" t="s">
        <v>1051</v>
      </c>
      <c r="G23" s="411"/>
      <c r="H23" s="411"/>
      <c r="I23" s="411"/>
      <c r="J23" s="411"/>
      <c r="K23" s="281"/>
    </row>
    <row r="24" spans="2:11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pans="2:11" s="1" customFormat="1" ht="15" customHeight="1">
      <c r="B25" s="284"/>
      <c r="C25" s="411" t="s">
        <v>1052</v>
      </c>
      <c r="D25" s="411"/>
      <c r="E25" s="411"/>
      <c r="F25" s="411"/>
      <c r="G25" s="411"/>
      <c r="H25" s="411"/>
      <c r="I25" s="411"/>
      <c r="J25" s="411"/>
      <c r="K25" s="281"/>
    </row>
    <row r="26" spans="2:11" s="1" customFormat="1" ht="15" customHeight="1">
      <c r="B26" s="284"/>
      <c r="C26" s="411" t="s">
        <v>1053</v>
      </c>
      <c r="D26" s="411"/>
      <c r="E26" s="411"/>
      <c r="F26" s="411"/>
      <c r="G26" s="411"/>
      <c r="H26" s="411"/>
      <c r="I26" s="411"/>
      <c r="J26" s="411"/>
      <c r="K26" s="281"/>
    </row>
    <row r="27" spans="2:11" s="1" customFormat="1" ht="15" customHeight="1">
      <c r="B27" s="284"/>
      <c r="C27" s="283"/>
      <c r="D27" s="411" t="s">
        <v>1054</v>
      </c>
      <c r="E27" s="411"/>
      <c r="F27" s="411"/>
      <c r="G27" s="411"/>
      <c r="H27" s="411"/>
      <c r="I27" s="411"/>
      <c r="J27" s="411"/>
      <c r="K27" s="281"/>
    </row>
    <row r="28" spans="2:11" s="1" customFormat="1" ht="15" customHeight="1">
      <c r="B28" s="284"/>
      <c r="C28" s="285"/>
      <c r="D28" s="411" t="s">
        <v>1055</v>
      </c>
      <c r="E28" s="411"/>
      <c r="F28" s="411"/>
      <c r="G28" s="411"/>
      <c r="H28" s="411"/>
      <c r="I28" s="411"/>
      <c r="J28" s="411"/>
      <c r="K28" s="281"/>
    </row>
    <row r="29" spans="2:11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pans="2:11" s="1" customFormat="1" ht="15" customHeight="1">
      <c r="B30" s="284"/>
      <c r="C30" s="285"/>
      <c r="D30" s="411" t="s">
        <v>1056</v>
      </c>
      <c r="E30" s="411"/>
      <c r="F30" s="411"/>
      <c r="G30" s="411"/>
      <c r="H30" s="411"/>
      <c r="I30" s="411"/>
      <c r="J30" s="411"/>
      <c r="K30" s="281"/>
    </row>
    <row r="31" spans="2:11" s="1" customFormat="1" ht="15" customHeight="1">
      <c r="B31" s="284"/>
      <c r="C31" s="285"/>
      <c r="D31" s="411" t="s">
        <v>1057</v>
      </c>
      <c r="E31" s="411"/>
      <c r="F31" s="411"/>
      <c r="G31" s="411"/>
      <c r="H31" s="411"/>
      <c r="I31" s="411"/>
      <c r="J31" s="411"/>
      <c r="K31" s="281"/>
    </row>
    <row r="32" spans="2:11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pans="2:11" s="1" customFormat="1" ht="15" customHeight="1">
      <c r="B33" s="284"/>
      <c r="C33" s="285"/>
      <c r="D33" s="411" t="s">
        <v>1058</v>
      </c>
      <c r="E33" s="411"/>
      <c r="F33" s="411"/>
      <c r="G33" s="411"/>
      <c r="H33" s="411"/>
      <c r="I33" s="411"/>
      <c r="J33" s="411"/>
      <c r="K33" s="281"/>
    </row>
    <row r="34" spans="2:11" s="1" customFormat="1" ht="15" customHeight="1">
      <c r="B34" s="284"/>
      <c r="C34" s="285"/>
      <c r="D34" s="411" t="s">
        <v>1059</v>
      </c>
      <c r="E34" s="411"/>
      <c r="F34" s="411"/>
      <c r="G34" s="411"/>
      <c r="H34" s="411"/>
      <c r="I34" s="411"/>
      <c r="J34" s="411"/>
      <c r="K34" s="281"/>
    </row>
    <row r="35" spans="2:11" s="1" customFormat="1" ht="15" customHeight="1">
      <c r="B35" s="284"/>
      <c r="C35" s="285"/>
      <c r="D35" s="411" t="s">
        <v>1060</v>
      </c>
      <c r="E35" s="411"/>
      <c r="F35" s="411"/>
      <c r="G35" s="411"/>
      <c r="H35" s="411"/>
      <c r="I35" s="411"/>
      <c r="J35" s="411"/>
      <c r="K35" s="281"/>
    </row>
    <row r="36" spans="2:11" s="1" customFormat="1" ht="15" customHeight="1">
      <c r="B36" s="284"/>
      <c r="C36" s="285"/>
      <c r="D36" s="283"/>
      <c r="E36" s="286" t="s">
        <v>114</v>
      </c>
      <c r="F36" s="283"/>
      <c r="G36" s="411" t="s">
        <v>1061</v>
      </c>
      <c r="H36" s="411"/>
      <c r="I36" s="411"/>
      <c r="J36" s="411"/>
      <c r="K36" s="281"/>
    </row>
    <row r="37" spans="2:11" s="1" customFormat="1" ht="30.75" customHeight="1">
      <c r="B37" s="284"/>
      <c r="C37" s="285"/>
      <c r="D37" s="283"/>
      <c r="E37" s="286" t="s">
        <v>1062</v>
      </c>
      <c r="F37" s="283"/>
      <c r="G37" s="411" t="s">
        <v>1063</v>
      </c>
      <c r="H37" s="411"/>
      <c r="I37" s="411"/>
      <c r="J37" s="411"/>
      <c r="K37" s="281"/>
    </row>
    <row r="38" spans="2:11" s="1" customFormat="1" ht="15" customHeight="1">
      <c r="B38" s="284"/>
      <c r="C38" s="285"/>
      <c r="D38" s="283"/>
      <c r="E38" s="286" t="s">
        <v>55</v>
      </c>
      <c r="F38" s="283"/>
      <c r="G38" s="411" t="s">
        <v>1064</v>
      </c>
      <c r="H38" s="411"/>
      <c r="I38" s="411"/>
      <c r="J38" s="411"/>
      <c r="K38" s="281"/>
    </row>
    <row r="39" spans="2:11" s="1" customFormat="1" ht="15" customHeight="1">
      <c r="B39" s="284"/>
      <c r="C39" s="285"/>
      <c r="D39" s="283"/>
      <c r="E39" s="286" t="s">
        <v>56</v>
      </c>
      <c r="F39" s="283"/>
      <c r="G39" s="411" t="s">
        <v>1065</v>
      </c>
      <c r="H39" s="411"/>
      <c r="I39" s="411"/>
      <c r="J39" s="411"/>
      <c r="K39" s="281"/>
    </row>
    <row r="40" spans="2:11" s="1" customFormat="1" ht="15" customHeight="1">
      <c r="B40" s="284"/>
      <c r="C40" s="285"/>
      <c r="D40" s="283"/>
      <c r="E40" s="286" t="s">
        <v>115</v>
      </c>
      <c r="F40" s="283"/>
      <c r="G40" s="411" t="s">
        <v>1066</v>
      </c>
      <c r="H40" s="411"/>
      <c r="I40" s="411"/>
      <c r="J40" s="411"/>
      <c r="K40" s="281"/>
    </row>
    <row r="41" spans="2:11" s="1" customFormat="1" ht="15" customHeight="1">
      <c r="B41" s="284"/>
      <c r="C41" s="285"/>
      <c r="D41" s="283"/>
      <c r="E41" s="286" t="s">
        <v>116</v>
      </c>
      <c r="F41" s="283"/>
      <c r="G41" s="411" t="s">
        <v>1067</v>
      </c>
      <c r="H41" s="411"/>
      <c r="I41" s="411"/>
      <c r="J41" s="411"/>
      <c r="K41" s="281"/>
    </row>
    <row r="42" spans="2:11" s="1" customFormat="1" ht="15" customHeight="1">
      <c r="B42" s="284"/>
      <c r="C42" s="285"/>
      <c r="D42" s="283"/>
      <c r="E42" s="286" t="s">
        <v>1068</v>
      </c>
      <c r="F42" s="283"/>
      <c r="G42" s="411" t="s">
        <v>1069</v>
      </c>
      <c r="H42" s="411"/>
      <c r="I42" s="411"/>
      <c r="J42" s="411"/>
      <c r="K42" s="281"/>
    </row>
    <row r="43" spans="2:11" s="1" customFormat="1" ht="15" customHeight="1">
      <c r="B43" s="284"/>
      <c r="C43" s="285"/>
      <c r="D43" s="283"/>
      <c r="E43" s="286"/>
      <c r="F43" s="283"/>
      <c r="G43" s="411" t="s">
        <v>1070</v>
      </c>
      <c r="H43" s="411"/>
      <c r="I43" s="411"/>
      <c r="J43" s="411"/>
      <c r="K43" s="281"/>
    </row>
    <row r="44" spans="2:11" s="1" customFormat="1" ht="15" customHeight="1">
      <c r="B44" s="284"/>
      <c r="C44" s="285"/>
      <c r="D44" s="283"/>
      <c r="E44" s="286" t="s">
        <v>1071</v>
      </c>
      <c r="F44" s="283"/>
      <c r="G44" s="411" t="s">
        <v>1072</v>
      </c>
      <c r="H44" s="411"/>
      <c r="I44" s="411"/>
      <c r="J44" s="411"/>
      <c r="K44" s="281"/>
    </row>
    <row r="45" spans="2:11" s="1" customFormat="1" ht="15" customHeight="1">
      <c r="B45" s="284"/>
      <c r="C45" s="285"/>
      <c r="D45" s="283"/>
      <c r="E45" s="286" t="s">
        <v>118</v>
      </c>
      <c r="F45" s="283"/>
      <c r="G45" s="411" t="s">
        <v>1073</v>
      </c>
      <c r="H45" s="411"/>
      <c r="I45" s="411"/>
      <c r="J45" s="411"/>
      <c r="K45" s="281"/>
    </row>
    <row r="46" spans="2:11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pans="2:11" s="1" customFormat="1" ht="15" customHeight="1">
      <c r="B47" s="284"/>
      <c r="C47" s="285"/>
      <c r="D47" s="411" t="s">
        <v>1074</v>
      </c>
      <c r="E47" s="411"/>
      <c r="F47" s="411"/>
      <c r="G47" s="411"/>
      <c r="H47" s="411"/>
      <c r="I47" s="411"/>
      <c r="J47" s="411"/>
      <c r="K47" s="281"/>
    </row>
    <row r="48" spans="2:11" s="1" customFormat="1" ht="15" customHeight="1">
      <c r="B48" s="284"/>
      <c r="C48" s="285"/>
      <c r="D48" s="285"/>
      <c r="E48" s="411" t="s">
        <v>1075</v>
      </c>
      <c r="F48" s="411"/>
      <c r="G48" s="411"/>
      <c r="H48" s="411"/>
      <c r="I48" s="411"/>
      <c r="J48" s="411"/>
      <c r="K48" s="281"/>
    </row>
    <row r="49" spans="2:11" s="1" customFormat="1" ht="15" customHeight="1">
      <c r="B49" s="284"/>
      <c r="C49" s="285"/>
      <c r="D49" s="285"/>
      <c r="E49" s="411" t="s">
        <v>1076</v>
      </c>
      <c r="F49" s="411"/>
      <c r="G49" s="411"/>
      <c r="H49" s="411"/>
      <c r="I49" s="411"/>
      <c r="J49" s="411"/>
      <c r="K49" s="281"/>
    </row>
    <row r="50" spans="2:11" s="1" customFormat="1" ht="15" customHeight="1">
      <c r="B50" s="284"/>
      <c r="C50" s="285"/>
      <c r="D50" s="285"/>
      <c r="E50" s="411" t="s">
        <v>1077</v>
      </c>
      <c r="F50" s="411"/>
      <c r="G50" s="411"/>
      <c r="H50" s="411"/>
      <c r="I50" s="411"/>
      <c r="J50" s="411"/>
      <c r="K50" s="281"/>
    </row>
    <row r="51" spans="2:11" s="1" customFormat="1" ht="15" customHeight="1">
      <c r="B51" s="284"/>
      <c r="C51" s="285"/>
      <c r="D51" s="411" t="s">
        <v>1078</v>
      </c>
      <c r="E51" s="411"/>
      <c r="F51" s="411"/>
      <c r="G51" s="411"/>
      <c r="H51" s="411"/>
      <c r="I51" s="411"/>
      <c r="J51" s="411"/>
      <c r="K51" s="281"/>
    </row>
    <row r="52" spans="2:11" s="1" customFormat="1" ht="25.5" customHeight="1">
      <c r="B52" s="280"/>
      <c r="C52" s="412" t="s">
        <v>1079</v>
      </c>
      <c r="D52" s="412"/>
      <c r="E52" s="412"/>
      <c r="F52" s="412"/>
      <c r="G52" s="412"/>
      <c r="H52" s="412"/>
      <c r="I52" s="412"/>
      <c r="J52" s="412"/>
      <c r="K52" s="281"/>
    </row>
    <row r="53" spans="2:11" s="1" customFormat="1" ht="5.25" customHeight="1">
      <c r="B53" s="280"/>
      <c r="C53" s="282"/>
      <c r="D53" s="282"/>
      <c r="E53" s="282"/>
      <c r="F53" s="282"/>
      <c r="G53" s="282"/>
      <c r="H53" s="282"/>
      <c r="I53" s="282"/>
      <c r="J53" s="282"/>
      <c r="K53" s="281"/>
    </row>
    <row r="54" spans="2:11" s="1" customFormat="1" ht="15" customHeight="1">
      <c r="B54" s="280"/>
      <c r="C54" s="411" t="s">
        <v>1080</v>
      </c>
      <c r="D54" s="411"/>
      <c r="E54" s="411"/>
      <c r="F54" s="411"/>
      <c r="G54" s="411"/>
      <c r="H54" s="411"/>
      <c r="I54" s="411"/>
      <c r="J54" s="411"/>
      <c r="K54" s="281"/>
    </row>
    <row r="55" spans="2:11" s="1" customFormat="1" ht="15" customHeight="1">
      <c r="B55" s="280"/>
      <c r="C55" s="411" t="s">
        <v>1081</v>
      </c>
      <c r="D55" s="411"/>
      <c r="E55" s="411"/>
      <c r="F55" s="411"/>
      <c r="G55" s="411"/>
      <c r="H55" s="411"/>
      <c r="I55" s="411"/>
      <c r="J55" s="411"/>
      <c r="K55" s="281"/>
    </row>
    <row r="56" spans="2:11" s="1" customFormat="1" ht="12.75" customHeight="1">
      <c r="B56" s="280"/>
      <c r="C56" s="283"/>
      <c r="D56" s="283"/>
      <c r="E56" s="283"/>
      <c r="F56" s="283"/>
      <c r="G56" s="283"/>
      <c r="H56" s="283"/>
      <c r="I56" s="283"/>
      <c r="J56" s="283"/>
      <c r="K56" s="281"/>
    </row>
    <row r="57" spans="2:11" s="1" customFormat="1" ht="15" customHeight="1">
      <c r="B57" s="280"/>
      <c r="C57" s="411" t="s">
        <v>1082</v>
      </c>
      <c r="D57" s="411"/>
      <c r="E57" s="411"/>
      <c r="F57" s="411"/>
      <c r="G57" s="411"/>
      <c r="H57" s="411"/>
      <c r="I57" s="411"/>
      <c r="J57" s="411"/>
      <c r="K57" s="281"/>
    </row>
    <row r="58" spans="2:11" s="1" customFormat="1" ht="15" customHeight="1">
      <c r="B58" s="280"/>
      <c r="C58" s="285"/>
      <c r="D58" s="411" t="s">
        <v>1083</v>
      </c>
      <c r="E58" s="411"/>
      <c r="F58" s="411"/>
      <c r="G58" s="411"/>
      <c r="H58" s="411"/>
      <c r="I58" s="411"/>
      <c r="J58" s="411"/>
      <c r="K58" s="281"/>
    </row>
    <row r="59" spans="2:11" s="1" customFormat="1" ht="15" customHeight="1">
      <c r="B59" s="280"/>
      <c r="C59" s="285"/>
      <c r="D59" s="411" t="s">
        <v>1084</v>
      </c>
      <c r="E59" s="411"/>
      <c r="F59" s="411"/>
      <c r="G59" s="411"/>
      <c r="H59" s="411"/>
      <c r="I59" s="411"/>
      <c r="J59" s="411"/>
      <c r="K59" s="281"/>
    </row>
    <row r="60" spans="2:11" s="1" customFormat="1" ht="15" customHeight="1">
      <c r="B60" s="280"/>
      <c r="C60" s="285"/>
      <c r="D60" s="411" t="s">
        <v>1085</v>
      </c>
      <c r="E60" s="411"/>
      <c r="F60" s="411"/>
      <c r="G60" s="411"/>
      <c r="H60" s="411"/>
      <c r="I60" s="411"/>
      <c r="J60" s="411"/>
      <c r="K60" s="281"/>
    </row>
    <row r="61" spans="2:11" s="1" customFormat="1" ht="15" customHeight="1">
      <c r="B61" s="280"/>
      <c r="C61" s="285"/>
      <c r="D61" s="411" t="s">
        <v>1086</v>
      </c>
      <c r="E61" s="411"/>
      <c r="F61" s="411"/>
      <c r="G61" s="411"/>
      <c r="H61" s="411"/>
      <c r="I61" s="411"/>
      <c r="J61" s="411"/>
      <c r="K61" s="281"/>
    </row>
    <row r="62" spans="2:11" s="1" customFormat="1" ht="15" customHeight="1">
      <c r="B62" s="280"/>
      <c r="C62" s="285"/>
      <c r="D62" s="413" t="s">
        <v>1087</v>
      </c>
      <c r="E62" s="413"/>
      <c r="F62" s="413"/>
      <c r="G62" s="413"/>
      <c r="H62" s="413"/>
      <c r="I62" s="413"/>
      <c r="J62" s="413"/>
      <c r="K62" s="281"/>
    </row>
    <row r="63" spans="2:11" s="1" customFormat="1" ht="15" customHeight="1">
      <c r="B63" s="280"/>
      <c r="C63" s="285"/>
      <c r="D63" s="411" t="s">
        <v>1088</v>
      </c>
      <c r="E63" s="411"/>
      <c r="F63" s="411"/>
      <c r="G63" s="411"/>
      <c r="H63" s="411"/>
      <c r="I63" s="411"/>
      <c r="J63" s="411"/>
      <c r="K63" s="281"/>
    </row>
    <row r="64" spans="2:11" s="1" customFormat="1" ht="12.75" customHeight="1">
      <c r="B64" s="280"/>
      <c r="C64" s="285"/>
      <c r="D64" s="285"/>
      <c r="E64" s="288"/>
      <c r="F64" s="285"/>
      <c r="G64" s="285"/>
      <c r="H64" s="285"/>
      <c r="I64" s="285"/>
      <c r="J64" s="285"/>
      <c r="K64" s="281"/>
    </row>
    <row r="65" spans="2:11" s="1" customFormat="1" ht="15" customHeight="1">
      <c r="B65" s="280"/>
      <c r="C65" s="285"/>
      <c r="D65" s="411" t="s">
        <v>1089</v>
      </c>
      <c r="E65" s="411"/>
      <c r="F65" s="411"/>
      <c r="G65" s="411"/>
      <c r="H65" s="411"/>
      <c r="I65" s="411"/>
      <c r="J65" s="411"/>
      <c r="K65" s="281"/>
    </row>
    <row r="66" spans="2:11" s="1" customFormat="1" ht="15" customHeight="1">
      <c r="B66" s="280"/>
      <c r="C66" s="285"/>
      <c r="D66" s="413" t="s">
        <v>1090</v>
      </c>
      <c r="E66" s="413"/>
      <c r="F66" s="413"/>
      <c r="G66" s="413"/>
      <c r="H66" s="413"/>
      <c r="I66" s="413"/>
      <c r="J66" s="413"/>
      <c r="K66" s="281"/>
    </row>
    <row r="67" spans="2:11" s="1" customFormat="1" ht="15" customHeight="1">
      <c r="B67" s="280"/>
      <c r="C67" s="285"/>
      <c r="D67" s="411" t="s">
        <v>1091</v>
      </c>
      <c r="E67" s="411"/>
      <c r="F67" s="411"/>
      <c r="G67" s="411"/>
      <c r="H67" s="411"/>
      <c r="I67" s="411"/>
      <c r="J67" s="411"/>
      <c r="K67" s="281"/>
    </row>
    <row r="68" spans="2:11" s="1" customFormat="1" ht="15" customHeight="1">
      <c r="B68" s="280"/>
      <c r="C68" s="285"/>
      <c r="D68" s="411" t="s">
        <v>1092</v>
      </c>
      <c r="E68" s="411"/>
      <c r="F68" s="411"/>
      <c r="G68" s="411"/>
      <c r="H68" s="411"/>
      <c r="I68" s="411"/>
      <c r="J68" s="411"/>
      <c r="K68" s="281"/>
    </row>
    <row r="69" spans="2:11" s="1" customFormat="1" ht="15" customHeight="1">
      <c r="B69" s="280"/>
      <c r="C69" s="285"/>
      <c r="D69" s="411" t="s">
        <v>1093</v>
      </c>
      <c r="E69" s="411"/>
      <c r="F69" s="411"/>
      <c r="G69" s="411"/>
      <c r="H69" s="411"/>
      <c r="I69" s="411"/>
      <c r="J69" s="411"/>
      <c r="K69" s="281"/>
    </row>
    <row r="70" spans="2:11" s="1" customFormat="1" ht="15" customHeight="1">
      <c r="B70" s="280"/>
      <c r="C70" s="285"/>
      <c r="D70" s="411" t="s">
        <v>1094</v>
      </c>
      <c r="E70" s="411"/>
      <c r="F70" s="411"/>
      <c r="G70" s="411"/>
      <c r="H70" s="411"/>
      <c r="I70" s="411"/>
      <c r="J70" s="411"/>
      <c r="K70" s="281"/>
    </row>
    <row r="71" spans="2:11" s="1" customFormat="1" ht="12.75" customHeight="1">
      <c r="B71" s="289"/>
      <c r="C71" s="290"/>
      <c r="D71" s="290"/>
      <c r="E71" s="290"/>
      <c r="F71" s="290"/>
      <c r="G71" s="290"/>
      <c r="H71" s="290"/>
      <c r="I71" s="290"/>
      <c r="J71" s="290"/>
      <c r="K71" s="291"/>
    </row>
    <row r="72" spans="2:11" s="1" customFormat="1" ht="18.75" customHeight="1">
      <c r="B72" s="292"/>
      <c r="C72" s="292"/>
      <c r="D72" s="292"/>
      <c r="E72" s="292"/>
      <c r="F72" s="292"/>
      <c r="G72" s="292"/>
      <c r="H72" s="292"/>
      <c r="I72" s="292"/>
      <c r="J72" s="292"/>
      <c r="K72" s="293"/>
    </row>
    <row r="73" spans="2:11" s="1" customFormat="1" ht="18.75" customHeight="1">
      <c r="B73" s="293"/>
      <c r="C73" s="293"/>
      <c r="D73" s="293"/>
      <c r="E73" s="293"/>
      <c r="F73" s="293"/>
      <c r="G73" s="293"/>
      <c r="H73" s="293"/>
      <c r="I73" s="293"/>
      <c r="J73" s="293"/>
      <c r="K73" s="293"/>
    </row>
    <row r="74" spans="2:11" s="1" customFormat="1" ht="7.5" customHeight="1">
      <c r="B74" s="294"/>
      <c r="C74" s="295"/>
      <c r="D74" s="295"/>
      <c r="E74" s="295"/>
      <c r="F74" s="295"/>
      <c r="G74" s="295"/>
      <c r="H74" s="295"/>
      <c r="I74" s="295"/>
      <c r="J74" s="295"/>
      <c r="K74" s="296"/>
    </row>
    <row r="75" spans="2:11" s="1" customFormat="1" ht="45" customHeight="1">
      <c r="B75" s="297"/>
      <c r="C75" s="406" t="s">
        <v>1095</v>
      </c>
      <c r="D75" s="406"/>
      <c r="E75" s="406"/>
      <c r="F75" s="406"/>
      <c r="G75" s="406"/>
      <c r="H75" s="406"/>
      <c r="I75" s="406"/>
      <c r="J75" s="406"/>
      <c r="K75" s="298"/>
    </row>
    <row r="76" spans="2:11" s="1" customFormat="1" ht="17.25" customHeight="1">
      <c r="B76" s="297"/>
      <c r="C76" s="299" t="s">
        <v>1096</v>
      </c>
      <c r="D76" s="299"/>
      <c r="E76" s="299"/>
      <c r="F76" s="299" t="s">
        <v>1097</v>
      </c>
      <c r="G76" s="300"/>
      <c r="H76" s="299" t="s">
        <v>56</v>
      </c>
      <c r="I76" s="299" t="s">
        <v>59</v>
      </c>
      <c r="J76" s="299" t="s">
        <v>1098</v>
      </c>
      <c r="K76" s="298"/>
    </row>
    <row r="77" spans="2:11" s="1" customFormat="1" ht="17.25" customHeight="1">
      <c r="B77" s="297"/>
      <c r="C77" s="301" t="s">
        <v>1099</v>
      </c>
      <c r="D77" s="301"/>
      <c r="E77" s="301"/>
      <c r="F77" s="302" t="s">
        <v>1100</v>
      </c>
      <c r="G77" s="303"/>
      <c r="H77" s="301"/>
      <c r="I77" s="301"/>
      <c r="J77" s="301" t="s">
        <v>1101</v>
      </c>
      <c r="K77" s="298"/>
    </row>
    <row r="78" spans="2:11" s="1" customFormat="1" ht="5.25" customHeight="1">
      <c r="B78" s="297"/>
      <c r="C78" s="304"/>
      <c r="D78" s="304"/>
      <c r="E78" s="304"/>
      <c r="F78" s="304"/>
      <c r="G78" s="305"/>
      <c r="H78" s="304"/>
      <c r="I78" s="304"/>
      <c r="J78" s="304"/>
      <c r="K78" s="298"/>
    </row>
    <row r="79" spans="2:11" s="1" customFormat="1" ht="15" customHeight="1">
      <c r="B79" s="297"/>
      <c r="C79" s="286" t="s">
        <v>55</v>
      </c>
      <c r="D79" s="306"/>
      <c r="E79" s="306"/>
      <c r="F79" s="307" t="s">
        <v>1102</v>
      </c>
      <c r="G79" s="308"/>
      <c r="H79" s="286" t="s">
        <v>1103</v>
      </c>
      <c r="I79" s="286" t="s">
        <v>1104</v>
      </c>
      <c r="J79" s="286">
        <v>20</v>
      </c>
      <c r="K79" s="298"/>
    </row>
    <row r="80" spans="2:11" s="1" customFormat="1" ht="15" customHeight="1">
      <c r="B80" s="297"/>
      <c r="C80" s="286" t="s">
        <v>1105</v>
      </c>
      <c r="D80" s="286"/>
      <c r="E80" s="286"/>
      <c r="F80" s="307" t="s">
        <v>1102</v>
      </c>
      <c r="G80" s="308"/>
      <c r="H80" s="286" t="s">
        <v>1106</v>
      </c>
      <c r="I80" s="286" t="s">
        <v>1104</v>
      </c>
      <c r="J80" s="286">
        <v>120</v>
      </c>
      <c r="K80" s="298"/>
    </row>
    <row r="81" spans="2:11" s="1" customFormat="1" ht="15" customHeight="1">
      <c r="B81" s="309"/>
      <c r="C81" s="286" t="s">
        <v>1107</v>
      </c>
      <c r="D81" s="286"/>
      <c r="E81" s="286"/>
      <c r="F81" s="307" t="s">
        <v>1108</v>
      </c>
      <c r="G81" s="308"/>
      <c r="H81" s="286" t="s">
        <v>1109</v>
      </c>
      <c r="I81" s="286" t="s">
        <v>1104</v>
      </c>
      <c r="J81" s="286">
        <v>50</v>
      </c>
      <c r="K81" s="298"/>
    </row>
    <row r="82" spans="2:11" s="1" customFormat="1" ht="15" customHeight="1">
      <c r="B82" s="309"/>
      <c r="C82" s="286" t="s">
        <v>1110</v>
      </c>
      <c r="D82" s="286"/>
      <c r="E82" s="286"/>
      <c r="F82" s="307" t="s">
        <v>1102</v>
      </c>
      <c r="G82" s="308"/>
      <c r="H82" s="286" t="s">
        <v>1111</v>
      </c>
      <c r="I82" s="286" t="s">
        <v>1112</v>
      </c>
      <c r="J82" s="286"/>
      <c r="K82" s="298"/>
    </row>
    <row r="83" spans="2:11" s="1" customFormat="1" ht="15" customHeight="1">
      <c r="B83" s="309"/>
      <c r="C83" s="310" t="s">
        <v>1113</v>
      </c>
      <c r="D83" s="310"/>
      <c r="E83" s="310"/>
      <c r="F83" s="311" t="s">
        <v>1108</v>
      </c>
      <c r="G83" s="310"/>
      <c r="H83" s="310" t="s">
        <v>1114</v>
      </c>
      <c r="I83" s="310" t="s">
        <v>1104</v>
      </c>
      <c r="J83" s="310">
        <v>15</v>
      </c>
      <c r="K83" s="298"/>
    </row>
    <row r="84" spans="2:11" s="1" customFormat="1" ht="15" customHeight="1">
      <c r="B84" s="309"/>
      <c r="C84" s="310" t="s">
        <v>1115</v>
      </c>
      <c r="D84" s="310"/>
      <c r="E84" s="310"/>
      <c r="F84" s="311" t="s">
        <v>1108</v>
      </c>
      <c r="G84" s="310"/>
      <c r="H84" s="310" t="s">
        <v>1116</v>
      </c>
      <c r="I84" s="310" t="s">
        <v>1104</v>
      </c>
      <c r="J84" s="310">
        <v>15</v>
      </c>
      <c r="K84" s="298"/>
    </row>
    <row r="85" spans="2:11" s="1" customFormat="1" ht="15" customHeight="1">
      <c r="B85" s="309"/>
      <c r="C85" s="310" t="s">
        <v>1117</v>
      </c>
      <c r="D85" s="310"/>
      <c r="E85" s="310"/>
      <c r="F85" s="311" t="s">
        <v>1108</v>
      </c>
      <c r="G85" s="310"/>
      <c r="H85" s="310" t="s">
        <v>1118</v>
      </c>
      <c r="I85" s="310" t="s">
        <v>1104</v>
      </c>
      <c r="J85" s="310">
        <v>20</v>
      </c>
      <c r="K85" s="298"/>
    </row>
    <row r="86" spans="2:11" s="1" customFormat="1" ht="15" customHeight="1">
      <c r="B86" s="309"/>
      <c r="C86" s="310" t="s">
        <v>1119</v>
      </c>
      <c r="D86" s="310"/>
      <c r="E86" s="310"/>
      <c r="F86" s="311" t="s">
        <v>1108</v>
      </c>
      <c r="G86" s="310"/>
      <c r="H86" s="310" t="s">
        <v>1120</v>
      </c>
      <c r="I86" s="310" t="s">
        <v>1104</v>
      </c>
      <c r="J86" s="310">
        <v>20</v>
      </c>
      <c r="K86" s="298"/>
    </row>
    <row r="87" spans="2:11" s="1" customFormat="1" ht="15" customHeight="1">
      <c r="B87" s="309"/>
      <c r="C87" s="286" t="s">
        <v>1121</v>
      </c>
      <c r="D87" s="286"/>
      <c r="E87" s="286"/>
      <c r="F87" s="307" t="s">
        <v>1108</v>
      </c>
      <c r="G87" s="308"/>
      <c r="H87" s="286" t="s">
        <v>1122</v>
      </c>
      <c r="I87" s="286" t="s">
        <v>1104</v>
      </c>
      <c r="J87" s="286">
        <v>50</v>
      </c>
      <c r="K87" s="298"/>
    </row>
    <row r="88" spans="2:11" s="1" customFormat="1" ht="15" customHeight="1">
      <c r="B88" s="309"/>
      <c r="C88" s="286" t="s">
        <v>1123</v>
      </c>
      <c r="D88" s="286"/>
      <c r="E88" s="286"/>
      <c r="F88" s="307" t="s">
        <v>1108</v>
      </c>
      <c r="G88" s="308"/>
      <c r="H88" s="286" t="s">
        <v>1124</v>
      </c>
      <c r="I88" s="286" t="s">
        <v>1104</v>
      </c>
      <c r="J88" s="286">
        <v>20</v>
      </c>
      <c r="K88" s="298"/>
    </row>
    <row r="89" spans="2:11" s="1" customFormat="1" ht="15" customHeight="1">
      <c r="B89" s="309"/>
      <c r="C89" s="286" t="s">
        <v>1125</v>
      </c>
      <c r="D89" s="286"/>
      <c r="E89" s="286"/>
      <c r="F89" s="307" t="s">
        <v>1108</v>
      </c>
      <c r="G89" s="308"/>
      <c r="H89" s="286" t="s">
        <v>1126</v>
      </c>
      <c r="I89" s="286" t="s">
        <v>1104</v>
      </c>
      <c r="J89" s="286">
        <v>20</v>
      </c>
      <c r="K89" s="298"/>
    </row>
    <row r="90" spans="2:11" s="1" customFormat="1" ht="15" customHeight="1">
      <c r="B90" s="309"/>
      <c r="C90" s="286" t="s">
        <v>1127</v>
      </c>
      <c r="D90" s="286"/>
      <c r="E90" s="286"/>
      <c r="F90" s="307" t="s">
        <v>1108</v>
      </c>
      <c r="G90" s="308"/>
      <c r="H90" s="286" t="s">
        <v>1128</v>
      </c>
      <c r="I90" s="286" t="s">
        <v>1104</v>
      </c>
      <c r="J90" s="286">
        <v>50</v>
      </c>
      <c r="K90" s="298"/>
    </row>
    <row r="91" spans="2:11" s="1" customFormat="1" ht="15" customHeight="1">
      <c r="B91" s="309"/>
      <c r="C91" s="286" t="s">
        <v>1129</v>
      </c>
      <c r="D91" s="286"/>
      <c r="E91" s="286"/>
      <c r="F91" s="307" t="s">
        <v>1108</v>
      </c>
      <c r="G91" s="308"/>
      <c r="H91" s="286" t="s">
        <v>1129</v>
      </c>
      <c r="I91" s="286" t="s">
        <v>1104</v>
      </c>
      <c r="J91" s="286">
        <v>50</v>
      </c>
      <c r="K91" s="298"/>
    </row>
    <row r="92" spans="2:11" s="1" customFormat="1" ht="15" customHeight="1">
      <c r="B92" s="309"/>
      <c r="C92" s="286" t="s">
        <v>1130</v>
      </c>
      <c r="D92" s="286"/>
      <c r="E92" s="286"/>
      <c r="F92" s="307" t="s">
        <v>1108</v>
      </c>
      <c r="G92" s="308"/>
      <c r="H92" s="286" t="s">
        <v>1131</v>
      </c>
      <c r="I92" s="286" t="s">
        <v>1104</v>
      </c>
      <c r="J92" s="286">
        <v>255</v>
      </c>
      <c r="K92" s="298"/>
    </row>
    <row r="93" spans="2:11" s="1" customFormat="1" ht="15" customHeight="1">
      <c r="B93" s="309"/>
      <c r="C93" s="286" t="s">
        <v>1132</v>
      </c>
      <c r="D93" s="286"/>
      <c r="E93" s="286"/>
      <c r="F93" s="307" t="s">
        <v>1102</v>
      </c>
      <c r="G93" s="308"/>
      <c r="H93" s="286" t="s">
        <v>1133</v>
      </c>
      <c r="I93" s="286" t="s">
        <v>1134</v>
      </c>
      <c r="J93" s="286"/>
      <c r="K93" s="298"/>
    </row>
    <row r="94" spans="2:11" s="1" customFormat="1" ht="15" customHeight="1">
      <c r="B94" s="309"/>
      <c r="C94" s="286" t="s">
        <v>1135</v>
      </c>
      <c r="D94" s="286"/>
      <c r="E94" s="286"/>
      <c r="F94" s="307" t="s">
        <v>1102</v>
      </c>
      <c r="G94" s="308"/>
      <c r="H94" s="286" t="s">
        <v>1136</v>
      </c>
      <c r="I94" s="286" t="s">
        <v>1137</v>
      </c>
      <c r="J94" s="286"/>
      <c r="K94" s="298"/>
    </row>
    <row r="95" spans="2:11" s="1" customFormat="1" ht="15" customHeight="1">
      <c r="B95" s="309"/>
      <c r="C95" s="286" t="s">
        <v>1138</v>
      </c>
      <c r="D95" s="286"/>
      <c r="E95" s="286"/>
      <c r="F95" s="307" t="s">
        <v>1102</v>
      </c>
      <c r="G95" s="308"/>
      <c r="H95" s="286" t="s">
        <v>1138</v>
      </c>
      <c r="I95" s="286" t="s">
        <v>1137</v>
      </c>
      <c r="J95" s="286"/>
      <c r="K95" s="298"/>
    </row>
    <row r="96" spans="2:11" s="1" customFormat="1" ht="15" customHeight="1">
      <c r="B96" s="309"/>
      <c r="C96" s="286" t="s">
        <v>40</v>
      </c>
      <c r="D96" s="286"/>
      <c r="E96" s="286"/>
      <c r="F96" s="307" t="s">
        <v>1102</v>
      </c>
      <c r="G96" s="308"/>
      <c r="H96" s="286" t="s">
        <v>1139</v>
      </c>
      <c r="I96" s="286" t="s">
        <v>1137</v>
      </c>
      <c r="J96" s="286"/>
      <c r="K96" s="298"/>
    </row>
    <row r="97" spans="2:11" s="1" customFormat="1" ht="15" customHeight="1">
      <c r="B97" s="309"/>
      <c r="C97" s="286" t="s">
        <v>50</v>
      </c>
      <c r="D97" s="286"/>
      <c r="E97" s="286"/>
      <c r="F97" s="307" t="s">
        <v>1102</v>
      </c>
      <c r="G97" s="308"/>
      <c r="H97" s="286" t="s">
        <v>1140</v>
      </c>
      <c r="I97" s="286" t="s">
        <v>1137</v>
      </c>
      <c r="J97" s="286"/>
      <c r="K97" s="298"/>
    </row>
    <row r="98" spans="2:11" s="1" customFormat="1" ht="15" customHeight="1">
      <c r="B98" s="312"/>
      <c r="C98" s="313"/>
      <c r="D98" s="313"/>
      <c r="E98" s="313"/>
      <c r="F98" s="313"/>
      <c r="G98" s="313"/>
      <c r="H98" s="313"/>
      <c r="I98" s="313"/>
      <c r="J98" s="313"/>
      <c r="K98" s="314"/>
    </row>
    <row r="99" spans="2:11" s="1" customFormat="1" ht="18.75" customHeight="1">
      <c r="B99" s="315"/>
      <c r="C99" s="316"/>
      <c r="D99" s="316"/>
      <c r="E99" s="316"/>
      <c r="F99" s="316"/>
      <c r="G99" s="316"/>
      <c r="H99" s="316"/>
      <c r="I99" s="316"/>
      <c r="J99" s="316"/>
      <c r="K99" s="315"/>
    </row>
    <row r="100" spans="2:11" s="1" customFormat="1" ht="18.75" customHeight="1">
      <c r="B100" s="293"/>
      <c r="C100" s="293"/>
      <c r="D100" s="293"/>
      <c r="E100" s="293"/>
      <c r="F100" s="293"/>
      <c r="G100" s="293"/>
      <c r="H100" s="293"/>
      <c r="I100" s="293"/>
      <c r="J100" s="293"/>
      <c r="K100" s="293"/>
    </row>
    <row r="101" spans="2:11" s="1" customFormat="1" ht="7.5" customHeight="1">
      <c r="B101" s="294"/>
      <c r="C101" s="295"/>
      <c r="D101" s="295"/>
      <c r="E101" s="295"/>
      <c r="F101" s="295"/>
      <c r="G101" s="295"/>
      <c r="H101" s="295"/>
      <c r="I101" s="295"/>
      <c r="J101" s="295"/>
      <c r="K101" s="296"/>
    </row>
    <row r="102" spans="2:11" s="1" customFormat="1" ht="45" customHeight="1">
      <c r="B102" s="297"/>
      <c r="C102" s="406" t="s">
        <v>1141</v>
      </c>
      <c r="D102" s="406"/>
      <c r="E102" s="406"/>
      <c r="F102" s="406"/>
      <c r="G102" s="406"/>
      <c r="H102" s="406"/>
      <c r="I102" s="406"/>
      <c r="J102" s="406"/>
      <c r="K102" s="298"/>
    </row>
    <row r="103" spans="2:11" s="1" customFormat="1" ht="17.25" customHeight="1">
      <c r="B103" s="297"/>
      <c r="C103" s="299" t="s">
        <v>1096</v>
      </c>
      <c r="D103" s="299"/>
      <c r="E103" s="299"/>
      <c r="F103" s="299" t="s">
        <v>1097</v>
      </c>
      <c r="G103" s="300"/>
      <c r="H103" s="299" t="s">
        <v>56</v>
      </c>
      <c r="I103" s="299" t="s">
        <v>59</v>
      </c>
      <c r="J103" s="299" t="s">
        <v>1098</v>
      </c>
      <c r="K103" s="298"/>
    </row>
    <row r="104" spans="2:11" s="1" customFormat="1" ht="17.25" customHeight="1">
      <c r="B104" s="297"/>
      <c r="C104" s="301" t="s">
        <v>1099</v>
      </c>
      <c r="D104" s="301"/>
      <c r="E104" s="301"/>
      <c r="F104" s="302" t="s">
        <v>1100</v>
      </c>
      <c r="G104" s="303"/>
      <c r="H104" s="301"/>
      <c r="I104" s="301"/>
      <c r="J104" s="301" t="s">
        <v>1101</v>
      </c>
      <c r="K104" s="298"/>
    </row>
    <row r="105" spans="2:11" s="1" customFormat="1" ht="5.25" customHeight="1">
      <c r="B105" s="297"/>
      <c r="C105" s="299"/>
      <c r="D105" s="299"/>
      <c r="E105" s="299"/>
      <c r="F105" s="299"/>
      <c r="G105" s="317"/>
      <c r="H105" s="299"/>
      <c r="I105" s="299"/>
      <c r="J105" s="299"/>
      <c r="K105" s="298"/>
    </row>
    <row r="106" spans="2:11" s="1" customFormat="1" ht="15" customHeight="1">
      <c r="B106" s="297"/>
      <c r="C106" s="286" t="s">
        <v>55</v>
      </c>
      <c r="D106" s="306"/>
      <c r="E106" s="306"/>
      <c r="F106" s="307" t="s">
        <v>1102</v>
      </c>
      <c r="G106" s="286"/>
      <c r="H106" s="286" t="s">
        <v>1142</v>
      </c>
      <c r="I106" s="286" t="s">
        <v>1104</v>
      </c>
      <c r="J106" s="286">
        <v>20</v>
      </c>
      <c r="K106" s="298"/>
    </row>
    <row r="107" spans="2:11" s="1" customFormat="1" ht="15" customHeight="1">
      <c r="B107" s="297"/>
      <c r="C107" s="286" t="s">
        <v>1105</v>
      </c>
      <c r="D107" s="286"/>
      <c r="E107" s="286"/>
      <c r="F107" s="307" t="s">
        <v>1102</v>
      </c>
      <c r="G107" s="286"/>
      <c r="H107" s="286" t="s">
        <v>1142</v>
      </c>
      <c r="I107" s="286" t="s">
        <v>1104</v>
      </c>
      <c r="J107" s="286">
        <v>120</v>
      </c>
      <c r="K107" s="298"/>
    </row>
    <row r="108" spans="2:11" s="1" customFormat="1" ht="15" customHeight="1">
      <c r="B108" s="309"/>
      <c r="C108" s="286" t="s">
        <v>1107</v>
      </c>
      <c r="D108" s="286"/>
      <c r="E108" s="286"/>
      <c r="F108" s="307" t="s">
        <v>1108</v>
      </c>
      <c r="G108" s="286"/>
      <c r="H108" s="286" t="s">
        <v>1142</v>
      </c>
      <c r="I108" s="286" t="s">
        <v>1104</v>
      </c>
      <c r="J108" s="286">
        <v>50</v>
      </c>
      <c r="K108" s="298"/>
    </row>
    <row r="109" spans="2:11" s="1" customFormat="1" ht="15" customHeight="1">
      <c r="B109" s="309"/>
      <c r="C109" s="286" t="s">
        <v>1110</v>
      </c>
      <c r="D109" s="286"/>
      <c r="E109" s="286"/>
      <c r="F109" s="307" t="s">
        <v>1102</v>
      </c>
      <c r="G109" s="286"/>
      <c r="H109" s="286" t="s">
        <v>1142</v>
      </c>
      <c r="I109" s="286" t="s">
        <v>1112</v>
      </c>
      <c r="J109" s="286"/>
      <c r="K109" s="298"/>
    </row>
    <row r="110" spans="2:11" s="1" customFormat="1" ht="15" customHeight="1">
      <c r="B110" s="309"/>
      <c r="C110" s="286" t="s">
        <v>1121</v>
      </c>
      <c r="D110" s="286"/>
      <c r="E110" s="286"/>
      <c r="F110" s="307" t="s">
        <v>1108</v>
      </c>
      <c r="G110" s="286"/>
      <c r="H110" s="286" t="s">
        <v>1142</v>
      </c>
      <c r="I110" s="286" t="s">
        <v>1104</v>
      </c>
      <c r="J110" s="286">
        <v>50</v>
      </c>
      <c r="K110" s="298"/>
    </row>
    <row r="111" spans="2:11" s="1" customFormat="1" ht="15" customHeight="1">
      <c r="B111" s="309"/>
      <c r="C111" s="286" t="s">
        <v>1129</v>
      </c>
      <c r="D111" s="286"/>
      <c r="E111" s="286"/>
      <c r="F111" s="307" t="s">
        <v>1108</v>
      </c>
      <c r="G111" s="286"/>
      <c r="H111" s="286" t="s">
        <v>1142</v>
      </c>
      <c r="I111" s="286" t="s">
        <v>1104</v>
      </c>
      <c r="J111" s="286">
        <v>50</v>
      </c>
      <c r="K111" s="298"/>
    </row>
    <row r="112" spans="2:11" s="1" customFormat="1" ht="15" customHeight="1">
      <c r="B112" s="309"/>
      <c r="C112" s="286" t="s">
        <v>1127</v>
      </c>
      <c r="D112" s="286"/>
      <c r="E112" s="286"/>
      <c r="F112" s="307" t="s">
        <v>1108</v>
      </c>
      <c r="G112" s="286"/>
      <c r="H112" s="286" t="s">
        <v>1142</v>
      </c>
      <c r="I112" s="286" t="s">
        <v>1104</v>
      </c>
      <c r="J112" s="286">
        <v>50</v>
      </c>
      <c r="K112" s="298"/>
    </row>
    <row r="113" spans="2:11" s="1" customFormat="1" ht="15" customHeight="1">
      <c r="B113" s="309"/>
      <c r="C113" s="286" t="s">
        <v>55</v>
      </c>
      <c r="D113" s="286"/>
      <c r="E113" s="286"/>
      <c r="F113" s="307" t="s">
        <v>1102</v>
      </c>
      <c r="G113" s="286"/>
      <c r="H113" s="286" t="s">
        <v>1143</v>
      </c>
      <c r="I113" s="286" t="s">
        <v>1104</v>
      </c>
      <c r="J113" s="286">
        <v>20</v>
      </c>
      <c r="K113" s="298"/>
    </row>
    <row r="114" spans="2:11" s="1" customFormat="1" ht="15" customHeight="1">
      <c r="B114" s="309"/>
      <c r="C114" s="286" t="s">
        <v>1144</v>
      </c>
      <c r="D114" s="286"/>
      <c r="E114" s="286"/>
      <c r="F114" s="307" t="s">
        <v>1102</v>
      </c>
      <c r="G114" s="286"/>
      <c r="H114" s="286" t="s">
        <v>1145</v>
      </c>
      <c r="I114" s="286" t="s">
        <v>1104</v>
      </c>
      <c r="J114" s="286">
        <v>120</v>
      </c>
      <c r="K114" s="298"/>
    </row>
    <row r="115" spans="2:11" s="1" customFormat="1" ht="15" customHeight="1">
      <c r="B115" s="309"/>
      <c r="C115" s="286" t="s">
        <v>40</v>
      </c>
      <c r="D115" s="286"/>
      <c r="E115" s="286"/>
      <c r="F115" s="307" t="s">
        <v>1102</v>
      </c>
      <c r="G115" s="286"/>
      <c r="H115" s="286" t="s">
        <v>1146</v>
      </c>
      <c r="I115" s="286" t="s">
        <v>1137</v>
      </c>
      <c r="J115" s="286"/>
      <c r="K115" s="298"/>
    </row>
    <row r="116" spans="2:11" s="1" customFormat="1" ht="15" customHeight="1">
      <c r="B116" s="309"/>
      <c r="C116" s="286" t="s">
        <v>50</v>
      </c>
      <c r="D116" s="286"/>
      <c r="E116" s="286"/>
      <c r="F116" s="307" t="s">
        <v>1102</v>
      </c>
      <c r="G116" s="286"/>
      <c r="H116" s="286" t="s">
        <v>1147</v>
      </c>
      <c r="I116" s="286" t="s">
        <v>1137</v>
      </c>
      <c r="J116" s="286"/>
      <c r="K116" s="298"/>
    </row>
    <row r="117" spans="2:11" s="1" customFormat="1" ht="15" customHeight="1">
      <c r="B117" s="309"/>
      <c r="C117" s="286" t="s">
        <v>59</v>
      </c>
      <c r="D117" s="286"/>
      <c r="E117" s="286"/>
      <c r="F117" s="307" t="s">
        <v>1102</v>
      </c>
      <c r="G117" s="286"/>
      <c r="H117" s="286" t="s">
        <v>1148</v>
      </c>
      <c r="I117" s="286" t="s">
        <v>1149</v>
      </c>
      <c r="J117" s="286"/>
      <c r="K117" s="298"/>
    </row>
    <row r="118" spans="2:11" s="1" customFormat="1" ht="15" customHeight="1">
      <c r="B118" s="312"/>
      <c r="C118" s="318"/>
      <c r="D118" s="318"/>
      <c r="E118" s="318"/>
      <c r="F118" s="318"/>
      <c r="G118" s="318"/>
      <c r="H118" s="318"/>
      <c r="I118" s="318"/>
      <c r="J118" s="318"/>
      <c r="K118" s="314"/>
    </row>
    <row r="119" spans="2:11" s="1" customFormat="1" ht="18.75" customHeight="1">
      <c r="B119" s="319"/>
      <c r="C119" s="320"/>
      <c r="D119" s="320"/>
      <c r="E119" s="320"/>
      <c r="F119" s="321"/>
      <c r="G119" s="320"/>
      <c r="H119" s="320"/>
      <c r="I119" s="320"/>
      <c r="J119" s="320"/>
      <c r="K119" s="319"/>
    </row>
    <row r="120" spans="2:11" s="1" customFormat="1" ht="18.75" customHeight="1">
      <c r="B120" s="293"/>
      <c r="C120" s="293"/>
      <c r="D120" s="293"/>
      <c r="E120" s="293"/>
      <c r="F120" s="293"/>
      <c r="G120" s="293"/>
      <c r="H120" s="293"/>
      <c r="I120" s="293"/>
      <c r="J120" s="293"/>
      <c r="K120" s="293"/>
    </row>
    <row r="121" spans="2:11" s="1" customFormat="1" ht="7.5" customHeight="1">
      <c r="B121" s="322"/>
      <c r="C121" s="323"/>
      <c r="D121" s="323"/>
      <c r="E121" s="323"/>
      <c r="F121" s="323"/>
      <c r="G121" s="323"/>
      <c r="H121" s="323"/>
      <c r="I121" s="323"/>
      <c r="J121" s="323"/>
      <c r="K121" s="324"/>
    </row>
    <row r="122" spans="2:11" s="1" customFormat="1" ht="45" customHeight="1">
      <c r="B122" s="325"/>
      <c r="C122" s="407" t="s">
        <v>1150</v>
      </c>
      <c r="D122" s="407"/>
      <c r="E122" s="407"/>
      <c r="F122" s="407"/>
      <c r="G122" s="407"/>
      <c r="H122" s="407"/>
      <c r="I122" s="407"/>
      <c r="J122" s="407"/>
      <c r="K122" s="326"/>
    </row>
    <row r="123" spans="2:11" s="1" customFormat="1" ht="17.25" customHeight="1">
      <c r="B123" s="327"/>
      <c r="C123" s="299" t="s">
        <v>1096</v>
      </c>
      <c r="D123" s="299"/>
      <c r="E123" s="299"/>
      <c r="F123" s="299" t="s">
        <v>1097</v>
      </c>
      <c r="G123" s="300"/>
      <c r="H123" s="299" t="s">
        <v>56</v>
      </c>
      <c r="I123" s="299" t="s">
        <v>59</v>
      </c>
      <c r="J123" s="299" t="s">
        <v>1098</v>
      </c>
      <c r="K123" s="328"/>
    </row>
    <row r="124" spans="2:11" s="1" customFormat="1" ht="17.25" customHeight="1">
      <c r="B124" s="327"/>
      <c r="C124" s="301" t="s">
        <v>1099</v>
      </c>
      <c r="D124" s="301"/>
      <c r="E124" s="301"/>
      <c r="F124" s="302" t="s">
        <v>1100</v>
      </c>
      <c r="G124" s="303"/>
      <c r="H124" s="301"/>
      <c r="I124" s="301"/>
      <c r="J124" s="301" t="s">
        <v>1101</v>
      </c>
      <c r="K124" s="328"/>
    </row>
    <row r="125" spans="2:11" s="1" customFormat="1" ht="5.25" customHeight="1">
      <c r="B125" s="329"/>
      <c r="C125" s="304"/>
      <c r="D125" s="304"/>
      <c r="E125" s="304"/>
      <c r="F125" s="304"/>
      <c r="G125" s="330"/>
      <c r="H125" s="304"/>
      <c r="I125" s="304"/>
      <c r="J125" s="304"/>
      <c r="K125" s="331"/>
    </row>
    <row r="126" spans="2:11" s="1" customFormat="1" ht="15" customHeight="1">
      <c r="B126" s="329"/>
      <c r="C126" s="286" t="s">
        <v>1105</v>
      </c>
      <c r="D126" s="306"/>
      <c r="E126" s="306"/>
      <c r="F126" s="307" t="s">
        <v>1102</v>
      </c>
      <c r="G126" s="286"/>
      <c r="H126" s="286" t="s">
        <v>1142</v>
      </c>
      <c r="I126" s="286" t="s">
        <v>1104</v>
      </c>
      <c r="J126" s="286">
        <v>120</v>
      </c>
      <c r="K126" s="332"/>
    </row>
    <row r="127" spans="2:11" s="1" customFormat="1" ht="15" customHeight="1">
      <c r="B127" s="329"/>
      <c r="C127" s="286" t="s">
        <v>1151</v>
      </c>
      <c r="D127" s="286"/>
      <c r="E127" s="286"/>
      <c r="F127" s="307" t="s">
        <v>1102</v>
      </c>
      <c r="G127" s="286"/>
      <c r="H127" s="286" t="s">
        <v>1152</v>
      </c>
      <c r="I127" s="286" t="s">
        <v>1104</v>
      </c>
      <c r="J127" s="286" t="s">
        <v>1153</v>
      </c>
      <c r="K127" s="332"/>
    </row>
    <row r="128" spans="2:11" s="1" customFormat="1" ht="15" customHeight="1">
      <c r="B128" s="329"/>
      <c r="C128" s="286" t="s">
        <v>1050</v>
      </c>
      <c r="D128" s="286"/>
      <c r="E128" s="286"/>
      <c r="F128" s="307" t="s">
        <v>1102</v>
      </c>
      <c r="G128" s="286"/>
      <c r="H128" s="286" t="s">
        <v>1154</v>
      </c>
      <c r="I128" s="286" t="s">
        <v>1104</v>
      </c>
      <c r="J128" s="286" t="s">
        <v>1153</v>
      </c>
      <c r="K128" s="332"/>
    </row>
    <row r="129" spans="2:11" s="1" customFormat="1" ht="15" customHeight="1">
      <c r="B129" s="329"/>
      <c r="C129" s="286" t="s">
        <v>1113</v>
      </c>
      <c r="D129" s="286"/>
      <c r="E129" s="286"/>
      <c r="F129" s="307" t="s">
        <v>1108</v>
      </c>
      <c r="G129" s="286"/>
      <c r="H129" s="286" t="s">
        <v>1114</v>
      </c>
      <c r="I129" s="286" t="s">
        <v>1104</v>
      </c>
      <c r="J129" s="286">
        <v>15</v>
      </c>
      <c r="K129" s="332"/>
    </row>
    <row r="130" spans="2:11" s="1" customFormat="1" ht="15" customHeight="1">
      <c r="B130" s="329"/>
      <c r="C130" s="310" t="s">
        <v>1115</v>
      </c>
      <c r="D130" s="310"/>
      <c r="E130" s="310"/>
      <c r="F130" s="311" t="s">
        <v>1108</v>
      </c>
      <c r="G130" s="310"/>
      <c r="H130" s="310" t="s">
        <v>1116</v>
      </c>
      <c r="I130" s="310" t="s">
        <v>1104</v>
      </c>
      <c r="J130" s="310">
        <v>15</v>
      </c>
      <c r="K130" s="332"/>
    </row>
    <row r="131" spans="2:11" s="1" customFormat="1" ht="15" customHeight="1">
      <c r="B131" s="329"/>
      <c r="C131" s="310" t="s">
        <v>1117</v>
      </c>
      <c r="D131" s="310"/>
      <c r="E131" s="310"/>
      <c r="F131" s="311" t="s">
        <v>1108</v>
      </c>
      <c r="G131" s="310"/>
      <c r="H131" s="310" t="s">
        <v>1118</v>
      </c>
      <c r="I131" s="310" t="s">
        <v>1104</v>
      </c>
      <c r="J131" s="310">
        <v>20</v>
      </c>
      <c r="K131" s="332"/>
    </row>
    <row r="132" spans="2:11" s="1" customFormat="1" ht="15" customHeight="1">
      <c r="B132" s="329"/>
      <c r="C132" s="310" t="s">
        <v>1119</v>
      </c>
      <c r="D132" s="310"/>
      <c r="E132" s="310"/>
      <c r="F132" s="311" t="s">
        <v>1108</v>
      </c>
      <c r="G132" s="310"/>
      <c r="H132" s="310" t="s">
        <v>1120</v>
      </c>
      <c r="I132" s="310" t="s">
        <v>1104</v>
      </c>
      <c r="J132" s="310">
        <v>20</v>
      </c>
      <c r="K132" s="332"/>
    </row>
    <row r="133" spans="2:11" s="1" customFormat="1" ht="15" customHeight="1">
      <c r="B133" s="329"/>
      <c r="C133" s="286" t="s">
        <v>1107</v>
      </c>
      <c r="D133" s="286"/>
      <c r="E133" s="286"/>
      <c r="F133" s="307" t="s">
        <v>1108</v>
      </c>
      <c r="G133" s="286"/>
      <c r="H133" s="286" t="s">
        <v>1142</v>
      </c>
      <c r="I133" s="286" t="s">
        <v>1104</v>
      </c>
      <c r="J133" s="286">
        <v>50</v>
      </c>
      <c r="K133" s="332"/>
    </row>
    <row r="134" spans="2:11" s="1" customFormat="1" ht="15" customHeight="1">
      <c r="B134" s="329"/>
      <c r="C134" s="286" t="s">
        <v>1121</v>
      </c>
      <c r="D134" s="286"/>
      <c r="E134" s="286"/>
      <c r="F134" s="307" t="s">
        <v>1108</v>
      </c>
      <c r="G134" s="286"/>
      <c r="H134" s="286" t="s">
        <v>1142</v>
      </c>
      <c r="I134" s="286" t="s">
        <v>1104</v>
      </c>
      <c r="J134" s="286">
        <v>50</v>
      </c>
      <c r="K134" s="332"/>
    </row>
    <row r="135" spans="2:11" s="1" customFormat="1" ht="15" customHeight="1">
      <c r="B135" s="329"/>
      <c r="C135" s="286" t="s">
        <v>1127</v>
      </c>
      <c r="D135" s="286"/>
      <c r="E135" s="286"/>
      <c r="F135" s="307" t="s">
        <v>1108</v>
      </c>
      <c r="G135" s="286"/>
      <c r="H135" s="286" t="s">
        <v>1142</v>
      </c>
      <c r="I135" s="286" t="s">
        <v>1104</v>
      </c>
      <c r="J135" s="286">
        <v>50</v>
      </c>
      <c r="K135" s="332"/>
    </row>
    <row r="136" spans="2:11" s="1" customFormat="1" ht="15" customHeight="1">
      <c r="B136" s="329"/>
      <c r="C136" s="286" t="s">
        <v>1129</v>
      </c>
      <c r="D136" s="286"/>
      <c r="E136" s="286"/>
      <c r="F136" s="307" t="s">
        <v>1108</v>
      </c>
      <c r="G136" s="286"/>
      <c r="H136" s="286" t="s">
        <v>1142</v>
      </c>
      <c r="I136" s="286" t="s">
        <v>1104</v>
      </c>
      <c r="J136" s="286">
        <v>50</v>
      </c>
      <c r="K136" s="332"/>
    </row>
    <row r="137" spans="2:11" s="1" customFormat="1" ht="15" customHeight="1">
      <c r="B137" s="329"/>
      <c r="C137" s="286" t="s">
        <v>1130</v>
      </c>
      <c r="D137" s="286"/>
      <c r="E137" s="286"/>
      <c r="F137" s="307" t="s">
        <v>1108</v>
      </c>
      <c r="G137" s="286"/>
      <c r="H137" s="286" t="s">
        <v>1155</v>
      </c>
      <c r="I137" s="286" t="s">
        <v>1104</v>
      </c>
      <c r="J137" s="286">
        <v>255</v>
      </c>
      <c r="K137" s="332"/>
    </row>
    <row r="138" spans="2:11" s="1" customFormat="1" ht="15" customHeight="1">
      <c r="B138" s="329"/>
      <c r="C138" s="286" t="s">
        <v>1132</v>
      </c>
      <c r="D138" s="286"/>
      <c r="E138" s="286"/>
      <c r="F138" s="307" t="s">
        <v>1102</v>
      </c>
      <c r="G138" s="286"/>
      <c r="H138" s="286" t="s">
        <v>1156</v>
      </c>
      <c r="I138" s="286" t="s">
        <v>1134</v>
      </c>
      <c r="J138" s="286"/>
      <c r="K138" s="332"/>
    </row>
    <row r="139" spans="2:11" s="1" customFormat="1" ht="15" customHeight="1">
      <c r="B139" s="329"/>
      <c r="C139" s="286" t="s">
        <v>1135</v>
      </c>
      <c r="D139" s="286"/>
      <c r="E139" s="286"/>
      <c r="F139" s="307" t="s">
        <v>1102</v>
      </c>
      <c r="G139" s="286"/>
      <c r="H139" s="286" t="s">
        <v>1157</v>
      </c>
      <c r="I139" s="286" t="s">
        <v>1137</v>
      </c>
      <c r="J139" s="286"/>
      <c r="K139" s="332"/>
    </row>
    <row r="140" spans="2:11" s="1" customFormat="1" ht="15" customHeight="1">
      <c r="B140" s="329"/>
      <c r="C140" s="286" t="s">
        <v>1138</v>
      </c>
      <c r="D140" s="286"/>
      <c r="E140" s="286"/>
      <c r="F140" s="307" t="s">
        <v>1102</v>
      </c>
      <c r="G140" s="286"/>
      <c r="H140" s="286" t="s">
        <v>1138</v>
      </c>
      <c r="I140" s="286" t="s">
        <v>1137</v>
      </c>
      <c r="J140" s="286"/>
      <c r="K140" s="332"/>
    </row>
    <row r="141" spans="2:11" s="1" customFormat="1" ht="15" customHeight="1">
      <c r="B141" s="329"/>
      <c r="C141" s="286" t="s">
        <v>40</v>
      </c>
      <c r="D141" s="286"/>
      <c r="E141" s="286"/>
      <c r="F141" s="307" t="s">
        <v>1102</v>
      </c>
      <c r="G141" s="286"/>
      <c r="H141" s="286" t="s">
        <v>1158</v>
      </c>
      <c r="I141" s="286" t="s">
        <v>1137</v>
      </c>
      <c r="J141" s="286"/>
      <c r="K141" s="332"/>
    </row>
    <row r="142" spans="2:11" s="1" customFormat="1" ht="15" customHeight="1">
      <c r="B142" s="329"/>
      <c r="C142" s="286" t="s">
        <v>1159</v>
      </c>
      <c r="D142" s="286"/>
      <c r="E142" s="286"/>
      <c r="F142" s="307" t="s">
        <v>1102</v>
      </c>
      <c r="G142" s="286"/>
      <c r="H142" s="286" t="s">
        <v>1160</v>
      </c>
      <c r="I142" s="286" t="s">
        <v>1137</v>
      </c>
      <c r="J142" s="286"/>
      <c r="K142" s="332"/>
    </row>
    <row r="143" spans="2:11" s="1" customFormat="1" ht="15" customHeight="1">
      <c r="B143" s="333"/>
      <c r="C143" s="334"/>
      <c r="D143" s="334"/>
      <c r="E143" s="334"/>
      <c r="F143" s="334"/>
      <c r="G143" s="334"/>
      <c r="H143" s="334"/>
      <c r="I143" s="334"/>
      <c r="J143" s="334"/>
      <c r="K143" s="335"/>
    </row>
    <row r="144" spans="2:11" s="1" customFormat="1" ht="18.75" customHeight="1">
      <c r="B144" s="320"/>
      <c r="C144" s="320"/>
      <c r="D144" s="320"/>
      <c r="E144" s="320"/>
      <c r="F144" s="321"/>
      <c r="G144" s="320"/>
      <c r="H144" s="320"/>
      <c r="I144" s="320"/>
      <c r="J144" s="320"/>
      <c r="K144" s="320"/>
    </row>
    <row r="145" spans="2:11" s="1" customFormat="1" ht="18.75" customHeight="1"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</row>
    <row r="146" spans="2:11" s="1" customFormat="1" ht="7.5" customHeight="1">
      <c r="B146" s="294"/>
      <c r="C146" s="295"/>
      <c r="D146" s="295"/>
      <c r="E146" s="295"/>
      <c r="F146" s="295"/>
      <c r="G146" s="295"/>
      <c r="H146" s="295"/>
      <c r="I146" s="295"/>
      <c r="J146" s="295"/>
      <c r="K146" s="296"/>
    </row>
    <row r="147" spans="2:11" s="1" customFormat="1" ht="45" customHeight="1">
      <c r="B147" s="297"/>
      <c r="C147" s="406" t="s">
        <v>1161</v>
      </c>
      <c r="D147" s="406"/>
      <c r="E147" s="406"/>
      <c r="F147" s="406"/>
      <c r="G147" s="406"/>
      <c r="H147" s="406"/>
      <c r="I147" s="406"/>
      <c r="J147" s="406"/>
      <c r="K147" s="298"/>
    </row>
    <row r="148" spans="2:11" s="1" customFormat="1" ht="17.25" customHeight="1">
      <c r="B148" s="297"/>
      <c r="C148" s="299" t="s">
        <v>1096</v>
      </c>
      <c r="D148" s="299"/>
      <c r="E148" s="299"/>
      <c r="F148" s="299" t="s">
        <v>1097</v>
      </c>
      <c r="G148" s="300"/>
      <c r="H148" s="299" t="s">
        <v>56</v>
      </c>
      <c r="I148" s="299" t="s">
        <v>59</v>
      </c>
      <c r="J148" s="299" t="s">
        <v>1098</v>
      </c>
      <c r="K148" s="298"/>
    </row>
    <row r="149" spans="2:11" s="1" customFormat="1" ht="17.25" customHeight="1">
      <c r="B149" s="297"/>
      <c r="C149" s="301" t="s">
        <v>1099</v>
      </c>
      <c r="D149" s="301"/>
      <c r="E149" s="301"/>
      <c r="F149" s="302" t="s">
        <v>1100</v>
      </c>
      <c r="G149" s="303"/>
      <c r="H149" s="301"/>
      <c r="I149" s="301"/>
      <c r="J149" s="301" t="s">
        <v>1101</v>
      </c>
      <c r="K149" s="298"/>
    </row>
    <row r="150" spans="2:11" s="1" customFormat="1" ht="5.25" customHeight="1">
      <c r="B150" s="309"/>
      <c r="C150" s="304"/>
      <c r="D150" s="304"/>
      <c r="E150" s="304"/>
      <c r="F150" s="304"/>
      <c r="G150" s="305"/>
      <c r="H150" s="304"/>
      <c r="I150" s="304"/>
      <c r="J150" s="304"/>
      <c r="K150" s="332"/>
    </row>
    <row r="151" spans="2:11" s="1" customFormat="1" ht="15" customHeight="1">
      <c r="B151" s="309"/>
      <c r="C151" s="336" t="s">
        <v>1105</v>
      </c>
      <c r="D151" s="286"/>
      <c r="E151" s="286"/>
      <c r="F151" s="337" t="s">
        <v>1102</v>
      </c>
      <c r="G151" s="286"/>
      <c r="H151" s="336" t="s">
        <v>1142</v>
      </c>
      <c r="I151" s="336" t="s">
        <v>1104</v>
      </c>
      <c r="J151" s="336">
        <v>120</v>
      </c>
      <c r="K151" s="332"/>
    </row>
    <row r="152" spans="2:11" s="1" customFormat="1" ht="15" customHeight="1">
      <c r="B152" s="309"/>
      <c r="C152" s="336" t="s">
        <v>1151</v>
      </c>
      <c r="D152" s="286"/>
      <c r="E152" s="286"/>
      <c r="F152" s="337" t="s">
        <v>1102</v>
      </c>
      <c r="G152" s="286"/>
      <c r="H152" s="336" t="s">
        <v>1162</v>
      </c>
      <c r="I152" s="336" t="s">
        <v>1104</v>
      </c>
      <c r="J152" s="336" t="s">
        <v>1153</v>
      </c>
      <c r="K152" s="332"/>
    </row>
    <row r="153" spans="2:11" s="1" customFormat="1" ht="15" customHeight="1">
      <c r="B153" s="309"/>
      <c r="C153" s="336" t="s">
        <v>1050</v>
      </c>
      <c r="D153" s="286"/>
      <c r="E153" s="286"/>
      <c r="F153" s="337" t="s">
        <v>1102</v>
      </c>
      <c r="G153" s="286"/>
      <c r="H153" s="336" t="s">
        <v>1163</v>
      </c>
      <c r="I153" s="336" t="s">
        <v>1104</v>
      </c>
      <c r="J153" s="336" t="s">
        <v>1153</v>
      </c>
      <c r="K153" s="332"/>
    </row>
    <row r="154" spans="2:11" s="1" customFormat="1" ht="15" customHeight="1">
      <c r="B154" s="309"/>
      <c r="C154" s="336" t="s">
        <v>1107</v>
      </c>
      <c r="D154" s="286"/>
      <c r="E154" s="286"/>
      <c r="F154" s="337" t="s">
        <v>1108</v>
      </c>
      <c r="G154" s="286"/>
      <c r="H154" s="336" t="s">
        <v>1142</v>
      </c>
      <c r="I154" s="336" t="s">
        <v>1104</v>
      </c>
      <c r="J154" s="336">
        <v>50</v>
      </c>
      <c r="K154" s="332"/>
    </row>
    <row r="155" spans="2:11" s="1" customFormat="1" ht="15" customHeight="1">
      <c r="B155" s="309"/>
      <c r="C155" s="336" t="s">
        <v>1110</v>
      </c>
      <c r="D155" s="286"/>
      <c r="E155" s="286"/>
      <c r="F155" s="337" t="s">
        <v>1102</v>
      </c>
      <c r="G155" s="286"/>
      <c r="H155" s="336" t="s">
        <v>1142</v>
      </c>
      <c r="I155" s="336" t="s">
        <v>1112</v>
      </c>
      <c r="J155" s="336"/>
      <c r="K155" s="332"/>
    </row>
    <row r="156" spans="2:11" s="1" customFormat="1" ht="15" customHeight="1">
      <c r="B156" s="309"/>
      <c r="C156" s="336" t="s">
        <v>1121</v>
      </c>
      <c r="D156" s="286"/>
      <c r="E156" s="286"/>
      <c r="F156" s="337" t="s">
        <v>1108</v>
      </c>
      <c r="G156" s="286"/>
      <c r="H156" s="336" t="s">
        <v>1142</v>
      </c>
      <c r="I156" s="336" t="s">
        <v>1104</v>
      </c>
      <c r="J156" s="336">
        <v>50</v>
      </c>
      <c r="K156" s="332"/>
    </row>
    <row r="157" spans="2:11" s="1" customFormat="1" ht="15" customHeight="1">
      <c r="B157" s="309"/>
      <c r="C157" s="336" t="s">
        <v>1129</v>
      </c>
      <c r="D157" s="286"/>
      <c r="E157" s="286"/>
      <c r="F157" s="337" t="s">
        <v>1108</v>
      </c>
      <c r="G157" s="286"/>
      <c r="H157" s="336" t="s">
        <v>1142</v>
      </c>
      <c r="I157" s="336" t="s">
        <v>1104</v>
      </c>
      <c r="J157" s="336">
        <v>50</v>
      </c>
      <c r="K157" s="332"/>
    </row>
    <row r="158" spans="2:11" s="1" customFormat="1" ht="15" customHeight="1">
      <c r="B158" s="309"/>
      <c r="C158" s="336" t="s">
        <v>1127</v>
      </c>
      <c r="D158" s="286"/>
      <c r="E158" s="286"/>
      <c r="F158" s="337" t="s">
        <v>1108</v>
      </c>
      <c r="G158" s="286"/>
      <c r="H158" s="336" t="s">
        <v>1142</v>
      </c>
      <c r="I158" s="336" t="s">
        <v>1104</v>
      </c>
      <c r="J158" s="336">
        <v>50</v>
      </c>
      <c r="K158" s="332"/>
    </row>
    <row r="159" spans="2:11" s="1" customFormat="1" ht="15" customHeight="1">
      <c r="B159" s="309"/>
      <c r="C159" s="336" t="s">
        <v>108</v>
      </c>
      <c r="D159" s="286"/>
      <c r="E159" s="286"/>
      <c r="F159" s="337" t="s">
        <v>1102</v>
      </c>
      <c r="G159" s="286"/>
      <c r="H159" s="336" t="s">
        <v>1164</v>
      </c>
      <c r="I159" s="336" t="s">
        <v>1104</v>
      </c>
      <c r="J159" s="336" t="s">
        <v>1165</v>
      </c>
      <c r="K159" s="332"/>
    </row>
    <row r="160" spans="2:11" s="1" customFormat="1" ht="15" customHeight="1">
      <c r="B160" s="309"/>
      <c r="C160" s="336" t="s">
        <v>1166</v>
      </c>
      <c r="D160" s="286"/>
      <c r="E160" s="286"/>
      <c r="F160" s="337" t="s">
        <v>1102</v>
      </c>
      <c r="G160" s="286"/>
      <c r="H160" s="336" t="s">
        <v>1167</v>
      </c>
      <c r="I160" s="336" t="s">
        <v>1137</v>
      </c>
      <c r="J160" s="336"/>
      <c r="K160" s="332"/>
    </row>
    <row r="161" spans="2:11" s="1" customFormat="1" ht="15" customHeight="1">
      <c r="B161" s="338"/>
      <c r="C161" s="318"/>
      <c r="D161" s="318"/>
      <c r="E161" s="318"/>
      <c r="F161" s="318"/>
      <c r="G161" s="318"/>
      <c r="H161" s="318"/>
      <c r="I161" s="318"/>
      <c r="J161" s="318"/>
      <c r="K161" s="339"/>
    </row>
    <row r="162" spans="2:11" s="1" customFormat="1" ht="18.75" customHeight="1">
      <c r="B162" s="320"/>
      <c r="C162" s="330"/>
      <c r="D162" s="330"/>
      <c r="E162" s="330"/>
      <c r="F162" s="340"/>
      <c r="G162" s="330"/>
      <c r="H162" s="330"/>
      <c r="I162" s="330"/>
      <c r="J162" s="330"/>
      <c r="K162" s="320"/>
    </row>
    <row r="163" spans="2:11" s="1" customFormat="1" ht="18.75" customHeight="1">
      <c r="B163" s="293"/>
      <c r="C163" s="293"/>
      <c r="D163" s="293"/>
      <c r="E163" s="293"/>
      <c r="F163" s="293"/>
      <c r="G163" s="293"/>
      <c r="H163" s="293"/>
      <c r="I163" s="293"/>
      <c r="J163" s="293"/>
      <c r="K163" s="293"/>
    </row>
    <row r="164" spans="2:11" s="1" customFormat="1" ht="7.5" customHeight="1">
      <c r="B164" s="275"/>
      <c r="C164" s="276"/>
      <c r="D164" s="276"/>
      <c r="E164" s="276"/>
      <c r="F164" s="276"/>
      <c r="G164" s="276"/>
      <c r="H164" s="276"/>
      <c r="I164" s="276"/>
      <c r="J164" s="276"/>
      <c r="K164" s="277"/>
    </row>
    <row r="165" spans="2:11" s="1" customFormat="1" ht="45" customHeight="1">
      <c r="B165" s="278"/>
      <c r="C165" s="407" t="s">
        <v>1168</v>
      </c>
      <c r="D165" s="407"/>
      <c r="E165" s="407"/>
      <c r="F165" s="407"/>
      <c r="G165" s="407"/>
      <c r="H165" s="407"/>
      <c r="I165" s="407"/>
      <c r="J165" s="407"/>
      <c r="K165" s="279"/>
    </row>
    <row r="166" spans="2:11" s="1" customFormat="1" ht="17.25" customHeight="1">
      <c r="B166" s="278"/>
      <c r="C166" s="299" t="s">
        <v>1096</v>
      </c>
      <c r="D166" s="299"/>
      <c r="E166" s="299"/>
      <c r="F166" s="299" t="s">
        <v>1097</v>
      </c>
      <c r="G166" s="341"/>
      <c r="H166" s="342" t="s">
        <v>56</v>
      </c>
      <c r="I166" s="342" t="s">
        <v>59</v>
      </c>
      <c r="J166" s="299" t="s">
        <v>1098</v>
      </c>
      <c r="K166" s="279"/>
    </row>
    <row r="167" spans="2:11" s="1" customFormat="1" ht="17.25" customHeight="1">
      <c r="B167" s="280"/>
      <c r="C167" s="301" t="s">
        <v>1099</v>
      </c>
      <c r="D167" s="301"/>
      <c r="E167" s="301"/>
      <c r="F167" s="302" t="s">
        <v>1100</v>
      </c>
      <c r="G167" s="343"/>
      <c r="H167" s="344"/>
      <c r="I167" s="344"/>
      <c r="J167" s="301" t="s">
        <v>1101</v>
      </c>
      <c r="K167" s="281"/>
    </row>
    <row r="168" spans="2:11" s="1" customFormat="1" ht="5.25" customHeight="1">
      <c r="B168" s="309"/>
      <c r="C168" s="304"/>
      <c r="D168" s="304"/>
      <c r="E168" s="304"/>
      <c r="F168" s="304"/>
      <c r="G168" s="305"/>
      <c r="H168" s="304"/>
      <c r="I168" s="304"/>
      <c r="J168" s="304"/>
      <c r="K168" s="332"/>
    </row>
    <row r="169" spans="2:11" s="1" customFormat="1" ht="15" customHeight="1">
      <c r="B169" s="309"/>
      <c r="C169" s="286" t="s">
        <v>1105</v>
      </c>
      <c r="D169" s="286"/>
      <c r="E169" s="286"/>
      <c r="F169" s="307" t="s">
        <v>1102</v>
      </c>
      <c r="G169" s="286"/>
      <c r="H169" s="286" t="s">
        <v>1142</v>
      </c>
      <c r="I169" s="286" t="s">
        <v>1104</v>
      </c>
      <c r="J169" s="286">
        <v>120</v>
      </c>
      <c r="K169" s="332"/>
    </row>
    <row r="170" spans="2:11" s="1" customFormat="1" ht="15" customHeight="1">
      <c r="B170" s="309"/>
      <c r="C170" s="286" t="s">
        <v>1151</v>
      </c>
      <c r="D170" s="286"/>
      <c r="E170" s="286"/>
      <c r="F170" s="307" t="s">
        <v>1102</v>
      </c>
      <c r="G170" s="286"/>
      <c r="H170" s="286" t="s">
        <v>1152</v>
      </c>
      <c r="I170" s="286" t="s">
        <v>1104</v>
      </c>
      <c r="J170" s="286" t="s">
        <v>1153</v>
      </c>
      <c r="K170" s="332"/>
    </row>
    <row r="171" spans="2:11" s="1" customFormat="1" ht="15" customHeight="1">
      <c r="B171" s="309"/>
      <c r="C171" s="286" t="s">
        <v>1050</v>
      </c>
      <c r="D171" s="286"/>
      <c r="E171" s="286"/>
      <c r="F171" s="307" t="s">
        <v>1102</v>
      </c>
      <c r="G171" s="286"/>
      <c r="H171" s="286" t="s">
        <v>1169</v>
      </c>
      <c r="I171" s="286" t="s">
        <v>1104</v>
      </c>
      <c r="J171" s="286" t="s">
        <v>1153</v>
      </c>
      <c r="K171" s="332"/>
    </row>
    <row r="172" spans="2:11" s="1" customFormat="1" ht="15" customHeight="1">
      <c r="B172" s="309"/>
      <c r="C172" s="286" t="s">
        <v>1107</v>
      </c>
      <c r="D172" s="286"/>
      <c r="E172" s="286"/>
      <c r="F172" s="307" t="s">
        <v>1108</v>
      </c>
      <c r="G172" s="286"/>
      <c r="H172" s="286" t="s">
        <v>1169</v>
      </c>
      <c r="I172" s="286" t="s">
        <v>1104</v>
      </c>
      <c r="J172" s="286">
        <v>50</v>
      </c>
      <c r="K172" s="332"/>
    </row>
    <row r="173" spans="2:11" s="1" customFormat="1" ht="15" customHeight="1">
      <c r="B173" s="309"/>
      <c r="C173" s="286" t="s">
        <v>1110</v>
      </c>
      <c r="D173" s="286"/>
      <c r="E173" s="286"/>
      <c r="F173" s="307" t="s">
        <v>1102</v>
      </c>
      <c r="G173" s="286"/>
      <c r="H173" s="286" t="s">
        <v>1169</v>
      </c>
      <c r="I173" s="286" t="s">
        <v>1112</v>
      </c>
      <c r="J173" s="286"/>
      <c r="K173" s="332"/>
    </row>
    <row r="174" spans="2:11" s="1" customFormat="1" ht="15" customHeight="1">
      <c r="B174" s="309"/>
      <c r="C174" s="286" t="s">
        <v>1121</v>
      </c>
      <c r="D174" s="286"/>
      <c r="E174" s="286"/>
      <c r="F174" s="307" t="s">
        <v>1108</v>
      </c>
      <c r="G174" s="286"/>
      <c r="H174" s="286" t="s">
        <v>1169</v>
      </c>
      <c r="I174" s="286" t="s">
        <v>1104</v>
      </c>
      <c r="J174" s="286">
        <v>50</v>
      </c>
      <c r="K174" s="332"/>
    </row>
    <row r="175" spans="2:11" s="1" customFormat="1" ht="15" customHeight="1">
      <c r="B175" s="309"/>
      <c r="C175" s="286" t="s">
        <v>1129</v>
      </c>
      <c r="D175" s="286"/>
      <c r="E175" s="286"/>
      <c r="F175" s="307" t="s">
        <v>1108</v>
      </c>
      <c r="G175" s="286"/>
      <c r="H175" s="286" t="s">
        <v>1169</v>
      </c>
      <c r="I175" s="286" t="s">
        <v>1104</v>
      </c>
      <c r="J175" s="286">
        <v>50</v>
      </c>
      <c r="K175" s="332"/>
    </row>
    <row r="176" spans="2:11" s="1" customFormat="1" ht="15" customHeight="1">
      <c r="B176" s="309"/>
      <c r="C176" s="286" t="s">
        <v>1127</v>
      </c>
      <c r="D176" s="286"/>
      <c r="E176" s="286"/>
      <c r="F176" s="307" t="s">
        <v>1108</v>
      </c>
      <c r="G176" s="286"/>
      <c r="H176" s="286" t="s">
        <v>1169</v>
      </c>
      <c r="I176" s="286" t="s">
        <v>1104</v>
      </c>
      <c r="J176" s="286">
        <v>50</v>
      </c>
      <c r="K176" s="332"/>
    </row>
    <row r="177" spans="2:11" s="1" customFormat="1" ht="15" customHeight="1">
      <c r="B177" s="309"/>
      <c r="C177" s="286" t="s">
        <v>114</v>
      </c>
      <c r="D177" s="286"/>
      <c r="E177" s="286"/>
      <c r="F177" s="307" t="s">
        <v>1102</v>
      </c>
      <c r="G177" s="286"/>
      <c r="H177" s="286" t="s">
        <v>1170</v>
      </c>
      <c r="I177" s="286" t="s">
        <v>1171</v>
      </c>
      <c r="J177" s="286"/>
      <c r="K177" s="332"/>
    </row>
    <row r="178" spans="2:11" s="1" customFormat="1" ht="15" customHeight="1">
      <c r="B178" s="309"/>
      <c r="C178" s="286" t="s">
        <v>59</v>
      </c>
      <c r="D178" s="286"/>
      <c r="E178" s="286"/>
      <c r="F178" s="307" t="s">
        <v>1102</v>
      </c>
      <c r="G178" s="286"/>
      <c r="H178" s="286" t="s">
        <v>1172</v>
      </c>
      <c r="I178" s="286" t="s">
        <v>1173</v>
      </c>
      <c r="J178" s="286">
        <v>1</v>
      </c>
      <c r="K178" s="332"/>
    </row>
    <row r="179" spans="2:11" s="1" customFormat="1" ht="15" customHeight="1">
      <c r="B179" s="309"/>
      <c r="C179" s="286" t="s">
        <v>55</v>
      </c>
      <c r="D179" s="286"/>
      <c r="E179" s="286"/>
      <c r="F179" s="307" t="s">
        <v>1102</v>
      </c>
      <c r="G179" s="286"/>
      <c r="H179" s="286" t="s">
        <v>1174</v>
      </c>
      <c r="I179" s="286" t="s">
        <v>1104</v>
      </c>
      <c r="J179" s="286">
        <v>20</v>
      </c>
      <c r="K179" s="332"/>
    </row>
    <row r="180" spans="2:11" s="1" customFormat="1" ht="15" customHeight="1">
      <c r="B180" s="309"/>
      <c r="C180" s="286" t="s">
        <v>56</v>
      </c>
      <c r="D180" s="286"/>
      <c r="E180" s="286"/>
      <c r="F180" s="307" t="s">
        <v>1102</v>
      </c>
      <c r="G180" s="286"/>
      <c r="H180" s="286" t="s">
        <v>1175</v>
      </c>
      <c r="I180" s="286" t="s">
        <v>1104</v>
      </c>
      <c r="J180" s="286">
        <v>255</v>
      </c>
      <c r="K180" s="332"/>
    </row>
    <row r="181" spans="2:11" s="1" customFormat="1" ht="15" customHeight="1">
      <c r="B181" s="309"/>
      <c r="C181" s="286" t="s">
        <v>115</v>
      </c>
      <c r="D181" s="286"/>
      <c r="E181" s="286"/>
      <c r="F181" s="307" t="s">
        <v>1102</v>
      </c>
      <c r="G181" s="286"/>
      <c r="H181" s="286" t="s">
        <v>1066</v>
      </c>
      <c r="I181" s="286" t="s">
        <v>1104</v>
      </c>
      <c r="J181" s="286">
        <v>10</v>
      </c>
      <c r="K181" s="332"/>
    </row>
    <row r="182" spans="2:11" s="1" customFormat="1" ht="15" customHeight="1">
      <c r="B182" s="309"/>
      <c r="C182" s="286" t="s">
        <v>116</v>
      </c>
      <c r="D182" s="286"/>
      <c r="E182" s="286"/>
      <c r="F182" s="307" t="s">
        <v>1102</v>
      </c>
      <c r="G182" s="286"/>
      <c r="H182" s="286" t="s">
        <v>1176</v>
      </c>
      <c r="I182" s="286" t="s">
        <v>1137</v>
      </c>
      <c r="J182" s="286"/>
      <c r="K182" s="332"/>
    </row>
    <row r="183" spans="2:11" s="1" customFormat="1" ht="15" customHeight="1">
      <c r="B183" s="309"/>
      <c r="C183" s="286" t="s">
        <v>1177</v>
      </c>
      <c r="D183" s="286"/>
      <c r="E183" s="286"/>
      <c r="F183" s="307" t="s">
        <v>1102</v>
      </c>
      <c r="G183" s="286"/>
      <c r="H183" s="286" t="s">
        <v>1178</v>
      </c>
      <c r="I183" s="286" t="s">
        <v>1137</v>
      </c>
      <c r="J183" s="286"/>
      <c r="K183" s="332"/>
    </row>
    <row r="184" spans="2:11" s="1" customFormat="1" ht="15" customHeight="1">
      <c r="B184" s="309"/>
      <c r="C184" s="286" t="s">
        <v>1166</v>
      </c>
      <c r="D184" s="286"/>
      <c r="E184" s="286"/>
      <c r="F184" s="307" t="s">
        <v>1102</v>
      </c>
      <c r="G184" s="286"/>
      <c r="H184" s="286" t="s">
        <v>1179</v>
      </c>
      <c r="I184" s="286" t="s">
        <v>1137</v>
      </c>
      <c r="J184" s="286"/>
      <c r="K184" s="332"/>
    </row>
    <row r="185" spans="2:11" s="1" customFormat="1" ht="15" customHeight="1">
      <c r="B185" s="309"/>
      <c r="C185" s="286" t="s">
        <v>118</v>
      </c>
      <c r="D185" s="286"/>
      <c r="E185" s="286"/>
      <c r="F185" s="307" t="s">
        <v>1108</v>
      </c>
      <c r="G185" s="286"/>
      <c r="H185" s="286" t="s">
        <v>1180</v>
      </c>
      <c r="I185" s="286" t="s">
        <v>1104</v>
      </c>
      <c r="J185" s="286">
        <v>50</v>
      </c>
      <c r="K185" s="332"/>
    </row>
    <row r="186" spans="2:11" s="1" customFormat="1" ht="15" customHeight="1">
      <c r="B186" s="309"/>
      <c r="C186" s="286" t="s">
        <v>1181</v>
      </c>
      <c r="D186" s="286"/>
      <c r="E186" s="286"/>
      <c r="F186" s="307" t="s">
        <v>1108</v>
      </c>
      <c r="G186" s="286"/>
      <c r="H186" s="286" t="s">
        <v>1182</v>
      </c>
      <c r="I186" s="286" t="s">
        <v>1183</v>
      </c>
      <c r="J186" s="286"/>
      <c r="K186" s="332"/>
    </row>
    <row r="187" spans="2:11" s="1" customFormat="1" ht="15" customHeight="1">
      <c r="B187" s="309"/>
      <c r="C187" s="286" t="s">
        <v>1184</v>
      </c>
      <c r="D187" s="286"/>
      <c r="E187" s="286"/>
      <c r="F187" s="307" t="s">
        <v>1108</v>
      </c>
      <c r="G187" s="286"/>
      <c r="H187" s="286" t="s">
        <v>1185</v>
      </c>
      <c r="I187" s="286" t="s">
        <v>1183</v>
      </c>
      <c r="J187" s="286"/>
      <c r="K187" s="332"/>
    </row>
    <row r="188" spans="2:11" s="1" customFormat="1" ht="15" customHeight="1">
      <c r="B188" s="309"/>
      <c r="C188" s="286" t="s">
        <v>1186</v>
      </c>
      <c r="D188" s="286"/>
      <c r="E188" s="286"/>
      <c r="F188" s="307" t="s">
        <v>1108</v>
      </c>
      <c r="G188" s="286"/>
      <c r="H188" s="286" t="s">
        <v>1187</v>
      </c>
      <c r="I188" s="286" t="s">
        <v>1183</v>
      </c>
      <c r="J188" s="286"/>
      <c r="K188" s="332"/>
    </row>
    <row r="189" spans="2:11" s="1" customFormat="1" ht="15" customHeight="1">
      <c r="B189" s="309"/>
      <c r="C189" s="345" t="s">
        <v>1188</v>
      </c>
      <c r="D189" s="286"/>
      <c r="E189" s="286"/>
      <c r="F189" s="307" t="s">
        <v>1108</v>
      </c>
      <c r="G189" s="286"/>
      <c r="H189" s="286" t="s">
        <v>1189</v>
      </c>
      <c r="I189" s="286" t="s">
        <v>1190</v>
      </c>
      <c r="J189" s="346" t="s">
        <v>1191</v>
      </c>
      <c r="K189" s="332"/>
    </row>
    <row r="190" spans="2:11" s="1" customFormat="1" ht="15" customHeight="1">
      <c r="B190" s="309"/>
      <c r="C190" s="345" t="s">
        <v>44</v>
      </c>
      <c r="D190" s="286"/>
      <c r="E190" s="286"/>
      <c r="F190" s="307" t="s">
        <v>1102</v>
      </c>
      <c r="G190" s="286"/>
      <c r="H190" s="283" t="s">
        <v>1192</v>
      </c>
      <c r="I190" s="286" t="s">
        <v>1193</v>
      </c>
      <c r="J190" s="286"/>
      <c r="K190" s="332"/>
    </row>
    <row r="191" spans="2:11" s="1" customFormat="1" ht="15" customHeight="1">
      <c r="B191" s="309"/>
      <c r="C191" s="345" t="s">
        <v>1194</v>
      </c>
      <c r="D191" s="286"/>
      <c r="E191" s="286"/>
      <c r="F191" s="307" t="s">
        <v>1102</v>
      </c>
      <c r="G191" s="286"/>
      <c r="H191" s="286" t="s">
        <v>1195</v>
      </c>
      <c r="I191" s="286" t="s">
        <v>1137</v>
      </c>
      <c r="J191" s="286"/>
      <c r="K191" s="332"/>
    </row>
    <row r="192" spans="2:11" s="1" customFormat="1" ht="15" customHeight="1">
      <c r="B192" s="309"/>
      <c r="C192" s="345" t="s">
        <v>1196</v>
      </c>
      <c r="D192" s="286"/>
      <c r="E192" s="286"/>
      <c r="F192" s="307" t="s">
        <v>1102</v>
      </c>
      <c r="G192" s="286"/>
      <c r="H192" s="286" t="s">
        <v>1197</v>
      </c>
      <c r="I192" s="286" t="s">
        <v>1137</v>
      </c>
      <c r="J192" s="286"/>
      <c r="K192" s="332"/>
    </row>
    <row r="193" spans="2:11" s="1" customFormat="1" ht="15" customHeight="1">
      <c r="B193" s="309"/>
      <c r="C193" s="345" t="s">
        <v>1198</v>
      </c>
      <c r="D193" s="286"/>
      <c r="E193" s="286"/>
      <c r="F193" s="307" t="s">
        <v>1108</v>
      </c>
      <c r="G193" s="286"/>
      <c r="H193" s="286" t="s">
        <v>1199</v>
      </c>
      <c r="I193" s="286" t="s">
        <v>1137</v>
      </c>
      <c r="J193" s="286"/>
      <c r="K193" s="332"/>
    </row>
    <row r="194" spans="2:11" s="1" customFormat="1" ht="15" customHeight="1">
      <c r="B194" s="338"/>
      <c r="C194" s="347"/>
      <c r="D194" s="318"/>
      <c r="E194" s="318"/>
      <c r="F194" s="318"/>
      <c r="G194" s="318"/>
      <c r="H194" s="318"/>
      <c r="I194" s="318"/>
      <c r="J194" s="318"/>
      <c r="K194" s="339"/>
    </row>
    <row r="195" spans="2:11" s="1" customFormat="1" ht="18.75" customHeight="1">
      <c r="B195" s="320"/>
      <c r="C195" s="330"/>
      <c r="D195" s="330"/>
      <c r="E195" s="330"/>
      <c r="F195" s="340"/>
      <c r="G195" s="330"/>
      <c r="H195" s="330"/>
      <c r="I195" s="330"/>
      <c r="J195" s="330"/>
      <c r="K195" s="320"/>
    </row>
    <row r="196" spans="2:11" s="1" customFormat="1" ht="18.75" customHeight="1">
      <c r="B196" s="320"/>
      <c r="C196" s="330"/>
      <c r="D196" s="330"/>
      <c r="E196" s="330"/>
      <c r="F196" s="340"/>
      <c r="G196" s="330"/>
      <c r="H196" s="330"/>
      <c r="I196" s="330"/>
      <c r="J196" s="330"/>
      <c r="K196" s="320"/>
    </row>
    <row r="197" spans="2:11" s="1" customFormat="1" ht="18.75" customHeight="1">
      <c r="B197" s="293"/>
      <c r="C197" s="293"/>
      <c r="D197" s="293"/>
      <c r="E197" s="293"/>
      <c r="F197" s="293"/>
      <c r="G197" s="293"/>
      <c r="H197" s="293"/>
      <c r="I197" s="293"/>
      <c r="J197" s="293"/>
      <c r="K197" s="293"/>
    </row>
    <row r="198" spans="2:11" s="1" customFormat="1" ht="13.5">
      <c r="B198" s="275"/>
      <c r="C198" s="276"/>
      <c r="D198" s="276"/>
      <c r="E198" s="276"/>
      <c r="F198" s="276"/>
      <c r="G198" s="276"/>
      <c r="H198" s="276"/>
      <c r="I198" s="276"/>
      <c r="J198" s="276"/>
      <c r="K198" s="277"/>
    </row>
    <row r="199" spans="2:11" s="1" customFormat="1" ht="21">
      <c r="B199" s="278"/>
      <c r="C199" s="407" t="s">
        <v>1200</v>
      </c>
      <c r="D199" s="407"/>
      <c r="E199" s="407"/>
      <c r="F199" s="407"/>
      <c r="G199" s="407"/>
      <c r="H199" s="407"/>
      <c r="I199" s="407"/>
      <c r="J199" s="407"/>
      <c r="K199" s="279"/>
    </row>
    <row r="200" spans="2:11" s="1" customFormat="1" ht="25.5" customHeight="1">
      <c r="B200" s="278"/>
      <c r="C200" s="348" t="s">
        <v>1201</v>
      </c>
      <c r="D200" s="348"/>
      <c r="E200" s="348"/>
      <c r="F200" s="348" t="s">
        <v>1202</v>
      </c>
      <c r="G200" s="349"/>
      <c r="H200" s="408" t="s">
        <v>1203</v>
      </c>
      <c r="I200" s="408"/>
      <c r="J200" s="408"/>
      <c r="K200" s="279"/>
    </row>
    <row r="201" spans="2:11" s="1" customFormat="1" ht="5.25" customHeight="1">
      <c r="B201" s="309"/>
      <c r="C201" s="304"/>
      <c r="D201" s="304"/>
      <c r="E201" s="304"/>
      <c r="F201" s="304"/>
      <c r="G201" s="330"/>
      <c r="H201" s="304"/>
      <c r="I201" s="304"/>
      <c r="J201" s="304"/>
      <c r="K201" s="332"/>
    </row>
    <row r="202" spans="2:11" s="1" customFormat="1" ht="15" customHeight="1">
      <c r="B202" s="309"/>
      <c r="C202" s="286" t="s">
        <v>1193</v>
      </c>
      <c r="D202" s="286"/>
      <c r="E202" s="286"/>
      <c r="F202" s="307" t="s">
        <v>45</v>
      </c>
      <c r="G202" s="286"/>
      <c r="H202" s="409" t="s">
        <v>1204</v>
      </c>
      <c r="I202" s="409"/>
      <c r="J202" s="409"/>
      <c r="K202" s="332"/>
    </row>
    <row r="203" spans="2:11" s="1" customFormat="1" ht="15" customHeight="1">
      <c r="B203" s="309"/>
      <c r="C203" s="286"/>
      <c r="D203" s="286"/>
      <c r="E203" s="286"/>
      <c r="F203" s="307" t="s">
        <v>46</v>
      </c>
      <c r="G203" s="286"/>
      <c r="H203" s="409" t="s">
        <v>1205</v>
      </c>
      <c r="I203" s="409"/>
      <c r="J203" s="409"/>
      <c r="K203" s="332"/>
    </row>
    <row r="204" spans="2:11" s="1" customFormat="1" ht="15" customHeight="1">
      <c r="B204" s="309"/>
      <c r="C204" s="286"/>
      <c r="D204" s="286"/>
      <c r="E204" s="286"/>
      <c r="F204" s="307" t="s">
        <v>49</v>
      </c>
      <c r="G204" s="286"/>
      <c r="H204" s="409" t="s">
        <v>1206</v>
      </c>
      <c r="I204" s="409"/>
      <c r="J204" s="409"/>
      <c r="K204" s="332"/>
    </row>
    <row r="205" spans="2:11" s="1" customFormat="1" ht="15" customHeight="1">
      <c r="B205" s="309"/>
      <c r="C205" s="286"/>
      <c r="D205" s="286"/>
      <c r="E205" s="286"/>
      <c r="F205" s="307" t="s">
        <v>47</v>
      </c>
      <c r="G205" s="286"/>
      <c r="H205" s="409" t="s">
        <v>1207</v>
      </c>
      <c r="I205" s="409"/>
      <c r="J205" s="409"/>
      <c r="K205" s="332"/>
    </row>
    <row r="206" spans="2:11" s="1" customFormat="1" ht="15" customHeight="1">
      <c r="B206" s="309"/>
      <c r="C206" s="286"/>
      <c r="D206" s="286"/>
      <c r="E206" s="286"/>
      <c r="F206" s="307" t="s">
        <v>48</v>
      </c>
      <c r="G206" s="286"/>
      <c r="H206" s="409" t="s">
        <v>1208</v>
      </c>
      <c r="I206" s="409"/>
      <c r="J206" s="409"/>
      <c r="K206" s="332"/>
    </row>
    <row r="207" spans="2:11" s="1" customFormat="1" ht="15" customHeight="1">
      <c r="B207" s="309"/>
      <c r="C207" s="286"/>
      <c r="D207" s="286"/>
      <c r="E207" s="286"/>
      <c r="F207" s="307"/>
      <c r="G207" s="286"/>
      <c r="H207" s="286"/>
      <c r="I207" s="286"/>
      <c r="J207" s="286"/>
      <c r="K207" s="332"/>
    </row>
    <row r="208" spans="2:11" s="1" customFormat="1" ht="15" customHeight="1">
      <c r="B208" s="309"/>
      <c r="C208" s="286" t="s">
        <v>1149</v>
      </c>
      <c r="D208" s="286"/>
      <c r="E208" s="286"/>
      <c r="F208" s="307" t="s">
        <v>1042</v>
      </c>
      <c r="G208" s="286"/>
      <c r="H208" s="409" t="s">
        <v>1209</v>
      </c>
      <c r="I208" s="409"/>
      <c r="J208" s="409"/>
      <c r="K208" s="332"/>
    </row>
    <row r="209" spans="2:11" s="1" customFormat="1" ht="15" customHeight="1">
      <c r="B209" s="309"/>
      <c r="C209" s="286"/>
      <c r="D209" s="286"/>
      <c r="E209" s="286"/>
      <c r="F209" s="307" t="s">
        <v>1045</v>
      </c>
      <c r="G209" s="286"/>
      <c r="H209" s="409" t="s">
        <v>1046</v>
      </c>
      <c r="I209" s="409"/>
      <c r="J209" s="409"/>
      <c r="K209" s="332"/>
    </row>
    <row r="210" spans="2:11" s="1" customFormat="1" ht="15" customHeight="1">
      <c r="B210" s="309"/>
      <c r="C210" s="286"/>
      <c r="D210" s="286"/>
      <c r="E210" s="286"/>
      <c r="F210" s="307" t="s">
        <v>81</v>
      </c>
      <c r="G210" s="286"/>
      <c r="H210" s="409" t="s">
        <v>1210</v>
      </c>
      <c r="I210" s="409"/>
      <c r="J210" s="409"/>
      <c r="K210" s="332"/>
    </row>
    <row r="211" spans="2:11" s="1" customFormat="1" ht="15" customHeight="1">
      <c r="B211" s="350"/>
      <c r="C211" s="286"/>
      <c r="D211" s="286"/>
      <c r="E211" s="286"/>
      <c r="F211" s="307" t="s">
        <v>97</v>
      </c>
      <c r="G211" s="345"/>
      <c r="H211" s="410" t="s">
        <v>1047</v>
      </c>
      <c r="I211" s="410"/>
      <c r="J211" s="410"/>
      <c r="K211" s="351"/>
    </row>
    <row r="212" spans="2:11" s="1" customFormat="1" ht="15" customHeight="1">
      <c r="B212" s="350"/>
      <c r="C212" s="286"/>
      <c r="D212" s="286"/>
      <c r="E212" s="286"/>
      <c r="F212" s="307" t="s">
        <v>1048</v>
      </c>
      <c r="G212" s="345"/>
      <c r="H212" s="410" t="s">
        <v>1211</v>
      </c>
      <c r="I212" s="410"/>
      <c r="J212" s="410"/>
      <c r="K212" s="351"/>
    </row>
    <row r="213" spans="2:11" s="1" customFormat="1" ht="15" customHeight="1">
      <c r="B213" s="350"/>
      <c r="C213" s="286"/>
      <c r="D213" s="286"/>
      <c r="E213" s="286"/>
      <c r="F213" s="307"/>
      <c r="G213" s="345"/>
      <c r="H213" s="336"/>
      <c r="I213" s="336"/>
      <c r="J213" s="336"/>
      <c r="K213" s="351"/>
    </row>
    <row r="214" spans="2:11" s="1" customFormat="1" ht="15" customHeight="1">
      <c r="B214" s="350"/>
      <c r="C214" s="286" t="s">
        <v>1173</v>
      </c>
      <c r="D214" s="286"/>
      <c r="E214" s="286"/>
      <c r="F214" s="307">
        <v>1</v>
      </c>
      <c r="G214" s="345"/>
      <c r="H214" s="410" t="s">
        <v>1212</v>
      </c>
      <c r="I214" s="410"/>
      <c r="J214" s="410"/>
      <c r="K214" s="351"/>
    </row>
    <row r="215" spans="2:11" s="1" customFormat="1" ht="15" customHeight="1">
      <c r="B215" s="350"/>
      <c r="C215" s="286"/>
      <c r="D215" s="286"/>
      <c r="E215" s="286"/>
      <c r="F215" s="307">
        <v>2</v>
      </c>
      <c r="G215" s="345"/>
      <c r="H215" s="410" t="s">
        <v>1213</v>
      </c>
      <c r="I215" s="410"/>
      <c r="J215" s="410"/>
      <c r="K215" s="351"/>
    </row>
    <row r="216" spans="2:11" s="1" customFormat="1" ht="15" customHeight="1">
      <c r="B216" s="350"/>
      <c r="C216" s="286"/>
      <c r="D216" s="286"/>
      <c r="E216" s="286"/>
      <c r="F216" s="307">
        <v>3</v>
      </c>
      <c r="G216" s="345"/>
      <c r="H216" s="410" t="s">
        <v>1214</v>
      </c>
      <c r="I216" s="410"/>
      <c r="J216" s="410"/>
      <c r="K216" s="351"/>
    </row>
    <row r="217" spans="2:11" s="1" customFormat="1" ht="15" customHeight="1">
      <c r="B217" s="350"/>
      <c r="C217" s="286"/>
      <c r="D217" s="286"/>
      <c r="E217" s="286"/>
      <c r="F217" s="307">
        <v>4</v>
      </c>
      <c r="G217" s="345"/>
      <c r="H217" s="410" t="s">
        <v>1215</v>
      </c>
      <c r="I217" s="410"/>
      <c r="J217" s="410"/>
      <c r="K217" s="351"/>
    </row>
    <row r="218" spans="2:11" s="1" customFormat="1" ht="12.75" customHeight="1">
      <c r="B218" s="352"/>
      <c r="C218" s="353"/>
      <c r="D218" s="353"/>
      <c r="E218" s="353"/>
      <c r="F218" s="353"/>
      <c r="G218" s="353"/>
      <c r="H218" s="353"/>
      <c r="I218" s="353"/>
      <c r="J218" s="353"/>
      <c r="K218" s="35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SO 10 - TĚŽBA SEDIMENTU</vt:lpstr>
      <vt:lpstr>SO 20 - HRÁZ</vt:lpstr>
      <vt:lpstr>SO 30 - SDRUŽENÝ OBJEKT</vt:lpstr>
      <vt:lpstr>SO 40 - MOKŘAD</vt:lpstr>
      <vt:lpstr>SO 50 - REVITALIZACE ZELENĚ</vt:lpstr>
      <vt:lpstr>VON - VEDLEJŠÍ A OSTATNÍ ...</vt:lpstr>
      <vt:lpstr>Seznam figur</vt:lpstr>
      <vt:lpstr>Pokyny pro vyplnění</vt:lpstr>
      <vt:lpstr>'Rekapitulace stavby'!Názvy_tisku</vt:lpstr>
      <vt:lpstr>'Seznam figur'!Názvy_tisku</vt:lpstr>
      <vt:lpstr>'SO 10 - TĚŽBA SEDIMENTU'!Názvy_tisku</vt:lpstr>
      <vt:lpstr>'SO 20 - HRÁZ'!Názvy_tisku</vt:lpstr>
      <vt:lpstr>'SO 30 - SDRUŽENÝ OBJEKT'!Názvy_tisku</vt:lpstr>
      <vt:lpstr>'SO 40 - MOKŘAD'!Názvy_tisku</vt:lpstr>
      <vt:lpstr>'SO 50 - REVITALIZACE ZELENĚ'!Názvy_tisku</vt:lpstr>
      <vt:lpstr>'VON - VEDLEJŠÍ A OSTATNÍ ...'!Názvy_tisku</vt:lpstr>
      <vt:lpstr>'Pokyny pro vyplnění'!Oblast_tisku</vt:lpstr>
      <vt:lpstr>'Rekapitulace stavby'!Oblast_tisku</vt:lpstr>
      <vt:lpstr>'Seznam figur'!Oblast_tisku</vt:lpstr>
      <vt:lpstr>'SO 10 - TĚŽBA SEDIMENTU'!Oblast_tisku</vt:lpstr>
      <vt:lpstr>'SO 20 - HRÁZ'!Oblast_tisku</vt:lpstr>
      <vt:lpstr>'SO 30 - SDRUŽENÝ OBJEKT'!Oblast_tisku</vt:lpstr>
      <vt:lpstr>'SO 40 - MOKŘAD'!Oblast_tisku</vt:lpstr>
      <vt:lpstr>'SO 50 - REVITALIZACE ZELENĚ'!Oblast_tisku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Včeliš (VALC, s.r.o)</dc:creator>
  <cp:lastModifiedBy>Žáková Petra Ing.</cp:lastModifiedBy>
  <cp:lastPrinted>2023-04-19T10:45:02Z</cp:lastPrinted>
  <dcterms:created xsi:type="dcterms:W3CDTF">2023-04-19T08:09:03Z</dcterms:created>
  <dcterms:modified xsi:type="dcterms:W3CDTF">2023-04-19T10:45:03Z</dcterms:modified>
</cp:coreProperties>
</file>